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1 - ASŘ demontáže" sheetId="2" r:id="rId2"/>
    <sheet name="202 - ASŘ nové konstrukce" sheetId="3" r:id="rId3"/>
    <sheet name="204 - PBŘ" sheetId="4" r:id="rId4"/>
    <sheet name="501 - ASŘ demontáže" sheetId="5" r:id="rId5"/>
    <sheet name="502 - ASŘ nové konstrukce" sheetId="6" r:id="rId6"/>
    <sheet name="SO 07.2 - elektroinstalac..." sheetId="7" r:id="rId7"/>
    <sheet name="SO 07.2.2 - rozváděč SP S..." sheetId="8" r:id="rId8"/>
    <sheet name="Pokyny pro vyplnění" sheetId="9" r:id="rId9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'201 - ASŘ demontáže'!$C$99:$K$254</definedName>
    <definedName name="_xlnm.Print_Area" localSheetId="1">'201 - ASŘ demontáže'!$C$4:$J$41,'201 - ASŘ demontáže'!$C$47:$J$79,'201 - ASŘ demontáže'!$C$85:$K$254</definedName>
    <definedName name="_xlnm.Print_Titles" localSheetId="1">'201 - ASŘ demontáže'!$99:$99</definedName>
    <definedName name="_xlnm._FilterDatabase" localSheetId="2" hidden="1">'202 - ASŘ nové konstrukce'!$C$98:$K$454</definedName>
    <definedName name="_xlnm.Print_Area" localSheetId="2">'202 - ASŘ nové konstrukce'!$C$4:$J$41,'202 - ASŘ nové konstrukce'!$C$47:$J$78,'202 - ASŘ nové konstrukce'!$C$84:$K$454</definedName>
    <definedName name="_xlnm.Print_Titles" localSheetId="2">'202 - ASŘ nové konstrukce'!$98:$98</definedName>
    <definedName name="_xlnm._FilterDatabase" localSheetId="3" hidden="1">'204 - PBŘ'!$C$90:$K$116</definedName>
    <definedName name="_xlnm.Print_Area" localSheetId="3">'204 - PBŘ'!$C$4:$J$41,'204 - PBŘ'!$C$47:$J$70,'204 - PBŘ'!$C$76:$K$116</definedName>
    <definedName name="_xlnm.Print_Titles" localSheetId="3">'204 - PBŘ'!$90:$90</definedName>
    <definedName name="_xlnm._FilterDatabase" localSheetId="4" hidden="1">'501 - ASŘ demontáže'!$C$90:$K$140</definedName>
    <definedName name="_xlnm.Print_Area" localSheetId="4">'501 - ASŘ demontáže'!$C$4:$J$41,'501 - ASŘ demontáže'!$C$47:$J$70,'501 - ASŘ demontáže'!$C$76:$K$140</definedName>
    <definedName name="_xlnm.Print_Titles" localSheetId="4">'501 - ASŘ demontáže'!$90:$90</definedName>
    <definedName name="_xlnm._FilterDatabase" localSheetId="5" hidden="1">'502 - ASŘ nové konstrukce'!$C$92:$K$173</definedName>
    <definedName name="_xlnm.Print_Area" localSheetId="5">'502 - ASŘ nové konstrukce'!$C$4:$J$41,'502 - ASŘ nové konstrukce'!$C$47:$J$72,'502 - ASŘ nové konstrukce'!$C$78:$K$173</definedName>
    <definedName name="_xlnm.Print_Titles" localSheetId="5">'502 - ASŘ nové konstrukce'!$92:$92</definedName>
    <definedName name="_xlnm._FilterDatabase" localSheetId="6" hidden="1">'SO 07.2 - elektroinstalac...'!$C$88:$K$159</definedName>
    <definedName name="_xlnm.Print_Area" localSheetId="6">'SO 07.2 - elektroinstalac...'!$C$4:$J$41,'SO 07.2 - elektroinstalac...'!$C$47:$J$68,'SO 07.2 - elektroinstalac...'!$C$74:$K$159</definedName>
    <definedName name="_xlnm.Print_Titles" localSheetId="6">'SO 07.2 - elektroinstalac...'!$88:$88</definedName>
    <definedName name="_xlnm._FilterDatabase" localSheetId="7" hidden="1">'SO 07.2.2 - rozváděč SP S...'!$C$92:$K$103</definedName>
    <definedName name="_xlnm.Print_Area" localSheetId="7">'SO 07.2.2 - rozváděč SP S...'!$C$4:$J$43,'SO 07.2.2 - rozváděč SP S...'!$C$49:$J$70,'SO 07.2.2 - rozváděč SP S...'!$C$76:$K$103</definedName>
    <definedName name="_xlnm.Print_Titles" localSheetId="7">'SO 07.2.2 - rozváděč SP S...'!$92:$92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41"/>
  <c r="J40"/>
  <c i="1" r="AY65"/>
  <c i="8" r="J39"/>
  <c i="1" r="AX65"/>
  <c i="8" r="BI102"/>
  <c r="BH102"/>
  <c r="BG102"/>
  <c r="BE102"/>
  <c r="T102"/>
  <c r="R102"/>
  <c r="P102"/>
  <c r="BI100"/>
  <c r="BH100"/>
  <c r="BG100"/>
  <c r="BE100"/>
  <c r="T100"/>
  <c r="R100"/>
  <c r="P100"/>
  <c r="BI96"/>
  <c r="BH96"/>
  <c r="BG96"/>
  <c r="BE96"/>
  <c r="T96"/>
  <c r="R96"/>
  <c r="P96"/>
  <c r="BI94"/>
  <c r="BH94"/>
  <c r="BG94"/>
  <c r="BE94"/>
  <c r="T94"/>
  <c r="R94"/>
  <c r="P94"/>
  <c r="J90"/>
  <c r="J89"/>
  <c r="F89"/>
  <c r="F87"/>
  <c r="E85"/>
  <c r="J63"/>
  <c r="J62"/>
  <c r="F62"/>
  <c r="F60"/>
  <c r="E58"/>
  <c r="J22"/>
  <c r="E22"/>
  <c r="F63"/>
  <c r="J21"/>
  <c r="J16"/>
  <c r="J60"/>
  <c r="E7"/>
  <c r="E52"/>
  <c i="7" r="J39"/>
  <c r="J38"/>
  <c i="1" r="AY64"/>
  <c i="7" r="J37"/>
  <c i="1" r="AX64"/>
  <c i="7" r="BI158"/>
  <c r="BH158"/>
  <c r="BG158"/>
  <c r="BE158"/>
  <c r="T158"/>
  <c r="T157"/>
  <c r="T156"/>
  <c r="R158"/>
  <c r="R157"/>
  <c r="R156"/>
  <c r="P158"/>
  <c r="P157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4"/>
  <c r="BH124"/>
  <c r="BG124"/>
  <c r="BE124"/>
  <c r="T124"/>
  <c r="R124"/>
  <c r="P124"/>
  <c r="BI122"/>
  <c r="BH122"/>
  <c r="BG122"/>
  <c r="BE122"/>
  <c r="T122"/>
  <c r="R122"/>
  <c r="P122"/>
  <c r="BI114"/>
  <c r="BH114"/>
  <c r="BG114"/>
  <c r="BE114"/>
  <c r="T114"/>
  <c r="R114"/>
  <c r="P114"/>
  <c r="BI112"/>
  <c r="BH112"/>
  <c r="BG112"/>
  <c r="BE112"/>
  <c r="T112"/>
  <c r="R112"/>
  <c r="P112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100"/>
  <c r="BH100"/>
  <c r="BG100"/>
  <c r="BE100"/>
  <c r="T100"/>
  <c r="R100"/>
  <c r="P100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50"/>
  <c i="6" r="J39"/>
  <c r="J38"/>
  <c i="1" r="AY61"/>
  <c i="6" r="J37"/>
  <c i="1" r="AX61"/>
  <c i="6"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0"/>
  <c r="BH120"/>
  <c r="BG120"/>
  <c r="BE120"/>
  <c r="T120"/>
  <c r="R120"/>
  <c r="P120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6"/>
  <c r="BH106"/>
  <c r="BG106"/>
  <c r="BE106"/>
  <c r="T106"/>
  <c r="R106"/>
  <c r="P106"/>
  <c r="BI102"/>
  <c r="BH102"/>
  <c r="BG102"/>
  <c r="BE102"/>
  <c r="T102"/>
  <c r="T101"/>
  <c r="R102"/>
  <c r="R101"/>
  <c r="P102"/>
  <c r="P101"/>
  <c r="BI98"/>
  <c r="BH98"/>
  <c r="BG98"/>
  <c r="BE98"/>
  <c r="T98"/>
  <c r="R98"/>
  <c r="P98"/>
  <c r="BI96"/>
  <c r="BH96"/>
  <c r="BG96"/>
  <c r="BE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87"/>
  <c r="E7"/>
  <c r="E50"/>
  <c i="5" r="J39"/>
  <c r="J38"/>
  <c i="1" r="AY60"/>
  <c i="5" r="J37"/>
  <c i="1" r="AX60"/>
  <c i="5"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8"/>
  <c r="BH128"/>
  <c r="BG128"/>
  <c r="BE128"/>
  <c r="T128"/>
  <c r="R128"/>
  <c r="P128"/>
  <c r="BI126"/>
  <c r="BH126"/>
  <c r="BG126"/>
  <c r="BE126"/>
  <c r="T126"/>
  <c r="R126"/>
  <c r="P126"/>
  <c r="BI123"/>
  <c r="BH123"/>
  <c r="BG123"/>
  <c r="BE123"/>
  <c r="T123"/>
  <c r="R123"/>
  <c r="P123"/>
  <c r="BI121"/>
  <c r="BH121"/>
  <c r="BG121"/>
  <c r="BE121"/>
  <c r="T121"/>
  <c r="R121"/>
  <c r="P121"/>
  <c r="BI117"/>
  <c r="BH117"/>
  <c r="BG117"/>
  <c r="BE117"/>
  <c r="T117"/>
  <c r="T116"/>
  <c r="R117"/>
  <c r="R116"/>
  <c r="P117"/>
  <c r="P116"/>
  <c r="BI113"/>
  <c r="BH113"/>
  <c r="BG113"/>
  <c r="BE113"/>
  <c r="T113"/>
  <c r="R113"/>
  <c r="P113"/>
  <c r="BI111"/>
  <c r="BH111"/>
  <c r="BG111"/>
  <c r="BE111"/>
  <c r="T111"/>
  <c r="R111"/>
  <c r="P111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0"/>
  <c r="BH100"/>
  <c r="BG100"/>
  <c r="BE100"/>
  <c r="T100"/>
  <c r="R100"/>
  <c r="P100"/>
  <c r="BI97"/>
  <c r="BH97"/>
  <c r="BG97"/>
  <c r="BE97"/>
  <c r="T97"/>
  <c r="R97"/>
  <c r="P97"/>
  <c r="BI94"/>
  <c r="BH94"/>
  <c r="BG94"/>
  <c r="BE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4" r="J39"/>
  <c r="J38"/>
  <c i="1" r="AY58"/>
  <c i="4" r="J37"/>
  <c i="1" r="AX58"/>
  <c i="4"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7"/>
  <c r="BH107"/>
  <c r="BG107"/>
  <c r="BE107"/>
  <c r="T107"/>
  <c r="R107"/>
  <c r="P107"/>
  <c r="BI104"/>
  <c r="BH104"/>
  <c r="BG104"/>
  <c r="BE104"/>
  <c r="T104"/>
  <c r="R104"/>
  <c r="P104"/>
  <c r="BI100"/>
  <c r="BH100"/>
  <c r="BG100"/>
  <c r="BE100"/>
  <c r="T100"/>
  <c r="T99"/>
  <c r="R100"/>
  <c r="R99"/>
  <c r="P100"/>
  <c r="P99"/>
  <c r="BI97"/>
  <c r="BH97"/>
  <c r="BG97"/>
  <c r="BE97"/>
  <c r="T97"/>
  <c r="R97"/>
  <c r="P97"/>
  <c r="BI94"/>
  <c r="BH94"/>
  <c r="BG94"/>
  <c r="BE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3" r="J39"/>
  <c r="J38"/>
  <c i="1" r="AY57"/>
  <c i="3" r="J37"/>
  <c i="1" r="AX57"/>
  <c i="3" r="BI453"/>
  <c r="BH453"/>
  <c r="BG453"/>
  <c r="BE453"/>
  <c r="T453"/>
  <c r="R453"/>
  <c r="P453"/>
  <c r="BI440"/>
  <c r="BH440"/>
  <c r="BG440"/>
  <c r="BE440"/>
  <c r="T440"/>
  <c r="R440"/>
  <c r="P440"/>
  <c r="BI419"/>
  <c r="BH419"/>
  <c r="BG419"/>
  <c r="BE419"/>
  <c r="T419"/>
  <c r="R419"/>
  <c r="P419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09"/>
  <c r="BH409"/>
  <c r="BG409"/>
  <c r="BE409"/>
  <c r="T409"/>
  <c r="R409"/>
  <c r="P409"/>
  <c r="BI407"/>
  <c r="BH407"/>
  <c r="BG407"/>
  <c r="BE407"/>
  <c r="T407"/>
  <c r="R407"/>
  <c r="P407"/>
  <c r="BI404"/>
  <c r="BH404"/>
  <c r="BG404"/>
  <c r="BE404"/>
  <c r="T404"/>
  <c r="R404"/>
  <c r="P404"/>
  <c r="BI403"/>
  <c r="BH403"/>
  <c r="BG403"/>
  <c r="BE403"/>
  <c r="T403"/>
  <c r="R403"/>
  <c r="P403"/>
  <c r="BI400"/>
  <c r="BH400"/>
  <c r="BG400"/>
  <c r="BE400"/>
  <c r="T400"/>
  <c r="R400"/>
  <c r="P400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0"/>
  <c r="BH390"/>
  <c r="BG390"/>
  <c r="BE390"/>
  <c r="T390"/>
  <c r="R390"/>
  <c r="P390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76"/>
  <c r="BH376"/>
  <c r="BG376"/>
  <c r="BE376"/>
  <c r="T376"/>
  <c r="R376"/>
  <c r="P376"/>
  <c r="BI368"/>
  <c r="BH368"/>
  <c r="BG368"/>
  <c r="BE368"/>
  <c r="T368"/>
  <c r="R368"/>
  <c r="P368"/>
  <c r="BI366"/>
  <c r="BH366"/>
  <c r="BG366"/>
  <c r="BE366"/>
  <c r="T366"/>
  <c r="R366"/>
  <c r="P366"/>
  <c r="BI358"/>
  <c r="BH358"/>
  <c r="BG358"/>
  <c r="BE358"/>
  <c r="T358"/>
  <c r="R358"/>
  <c r="P358"/>
  <c r="BI350"/>
  <c r="BH350"/>
  <c r="BG350"/>
  <c r="BE350"/>
  <c r="T350"/>
  <c r="R350"/>
  <c r="P350"/>
  <c r="BI342"/>
  <c r="BH342"/>
  <c r="BG342"/>
  <c r="BE342"/>
  <c r="T342"/>
  <c r="R342"/>
  <c r="P342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7"/>
  <c r="BH327"/>
  <c r="BG327"/>
  <c r="BE327"/>
  <c r="T327"/>
  <c r="R327"/>
  <c r="P327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5"/>
  <c r="BH315"/>
  <c r="BG315"/>
  <c r="BE315"/>
  <c r="T315"/>
  <c r="R315"/>
  <c r="P315"/>
  <c r="BI312"/>
  <c r="BH312"/>
  <c r="BG312"/>
  <c r="BE312"/>
  <c r="T312"/>
  <c r="R312"/>
  <c r="P312"/>
  <c r="BI303"/>
  <c r="BH303"/>
  <c r="BG303"/>
  <c r="BE303"/>
  <c r="T303"/>
  <c r="R303"/>
  <c r="P303"/>
  <c r="BI295"/>
  <c r="BH295"/>
  <c r="BG295"/>
  <c r="BE295"/>
  <c r="T295"/>
  <c r="R295"/>
  <c r="P295"/>
  <c r="BI288"/>
  <c r="BH288"/>
  <c r="BG288"/>
  <c r="BE288"/>
  <c r="T288"/>
  <c r="R288"/>
  <c r="P288"/>
  <c r="BI279"/>
  <c r="BH279"/>
  <c r="BG279"/>
  <c r="BE279"/>
  <c r="T279"/>
  <c r="R279"/>
  <c r="P279"/>
  <c r="BI267"/>
  <c r="BH267"/>
  <c r="BG267"/>
  <c r="BE267"/>
  <c r="T267"/>
  <c r="R267"/>
  <c r="P267"/>
  <c r="BI265"/>
  <c r="BH265"/>
  <c r="BG265"/>
  <c r="BE265"/>
  <c r="T265"/>
  <c r="R265"/>
  <c r="P265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5"/>
  <c r="BH245"/>
  <c r="BG245"/>
  <c r="BE245"/>
  <c r="T245"/>
  <c r="R245"/>
  <c r="P245"/>
  <c r="BI242"/>
  <c r="BH242"/>
  <c r="BG242"/>
  <c r="BE242"/>
  <c r="T242"/>
  <c r="R242"/>
  <c r="P242"/>
  <c r="BI240"/>
  <c r="BH240"/>
  <c r="BG240"/>
  <c r="BE240"/>
  <c r="T240"/>
  <c r="R240"/>
  <c r="P240"/>
  <c r="BI237"/>
  <c r="BH237"/>
  <c r="BG237"/>
  <c r="BE237"/>
  <c r="T237"/>
  <c r="R237"/>
  <c r="P237"/>
  <c r="BI234"/>
  <c r="BH234"/>
  <c r="BG234"/>
  <c r="BE234"/>
  <c r="T234"/>
  <c r="R234"/>
  <c r="P234"/>
  <c r="BI232"/>
  <c r="BH232"/>
  <c r="BG232"/>
  <c r="BE232"/>
  <c r="T232"/>
  <c r="R232"/>
  <c r="P232"/>
  <c r="BI227"/>
  <c r="BH227"/>
  <c r="BG227"/>
  <c r="BE227"/>
  <c r="T227"/>
  <c r="R227"/>
  <c r="P227"/>
  <c r="BI225"/>
  <c r="BH225"/>
  <c r="BG225"/>
  <c r="BE225"/>
  <c r="T225"/>
  <c r="R225"/>
  <c r="P225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7"/>
  <c r="BH207"/>
  <c r="BG207"/>
  <c r="BE207"/>
  <c r="T207"/>
  <c r="R207"/>
  <c r="P207"/>
  <c r="BI204"/>
  <c r="BH204"/>
  <c r="BG204"/>
  <c r="BE204"/>
  <c r="T204"/>
  <c r="R204"/>
  <c r="P204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71"/>
  <c r="BH171"/>
  <c r="BG171"/>
  <c r="BE171"/>
  <c r="T171"/>
  <c r="R171"/>
  <c r="P171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57"/>
  <c r="BH157"/>
  <c r="BG157"/>
  <c r="BE157"/>
  <c r="T157"/>
  <c r="R157"/>
  <c r="P157"/>
  <c r="BI145"/>
  <c r="BH145"/>
  <c r="BG145"/>
  <c r="BE145"/>
  <c r="T145"/>
  <c r="R145"/>
  <c r="P145"/>
  <c r="BI132"/>
  <c r="BH132"/>
  <c r="BG132"/>
  <c r="BE132"/>
  <c r="T132"/>
  <c r="R132"/>
  <c r="P132"/>
  <c r="BI119"/>
  <c r="BH119"/>
  <c r="BG119"/>
  <c r="BE119"/>
  <c r="T119"/>
  <c r="R119"/>
  <c r="P119"/>
  <c r="BI117"/>
  <c r="BH117"/>
  <c r="BG117"/>
  <c r="BE117"/>
  <c r="T117"/>
  <c r="R117"/>
  <c r="P117"/>
  <c r="BI112"/>
  <c r="BH112"/>
  <c r="BG112"/>
  <c r="BE112"/>
  <c r="T112"/>
  <c r="R112"/>
  <c r="P112"/>
  <c r="BI109"/>
  <c r="BH109"/>
  <c r="BG109"/>
  <c r="BE109"/>
  <c r="T109"/>
  <c r="R109"/>
  <c r="P109"/>
  <c r="BI105"/>
  <c r="BH105"/>
  <c r="BG105"/>
  <c r="BE105"/>
  <c r="T105"/>
  <c r="R105"/>
  <c r="P105"/>
  <c r="BI102"/>
  <c r="BH102"/>
  <c r="BG102"/>
  <c r="BE102"/>
  <c r="T102"/>
  <c r="R102"/>
  <c r="P102"/>
  <c r="J96"/>
  <c r="J95"/>
  <c r="F95"/>
  <c r="F93"/>
  <c r="E91"/>
  <c r="J59"/>
  <c r="J58"/>
  <c r="F58"/>
  <c r="F56"/>
  <c r="E54"/>
  <c r="J20"/>
  <c r="E20"/>
  <c r="F59"/>
  <c r="J19"/>
  <c r="J14"/>
  <c r="J93"/>
  <c r="E7"/>
  <c r="E50"/>
  <c i="2" r="J39"/>
  <c r="J38"/>
  <c i="1" r="AY56"/>
  <c i="2" r="J37"/>
  <c i="1" r="AX56"/>
  <c i="2" r="BI249"/>
  <c r="BH249"/>
  <c r="BG249"/>
  <c r="BE249"/>
  <c r="T249"/>
  <c r="T248"/>
  <c r="R249"/>
  <c r="R248"/>
  <c r="P249"/>
  <c r="P248"/>
  <c r="BI244"/>
  <c r="BH244"/>
  <c r="BG244"/>
  <c r="BE244"/>
  <c r="T244"/>
  <c r="T243"/>
  <c r="R244"/>
  <c r="R243"/>
  <c r="P244"/>
  <c r="P243"/>
  <c r="BI240"/>
  <c r="BH240"/>
  <c r="BG240"/>
  <c r="BE240"/>
  <c r="T240"/>
  <c r="T239"/>
  <c r="R240"/>
  <c r="R239"/>
  <c r="P240"/>
  <c r="P239"/>
  <c r="BI236"/>
  <c r="BH236"/>
  <c r="BG236"/>
  <c r="BE236"/>
  <c r="T236"/>
  <c r="T235"/>
  <c r="R236"/>
  <c r="R235"/>
  <c r="P236"/>
  <c r="P235"/>
  <c r="BI229"/>
  <c r="BH229"/>
  <c r="BG229"/>
  <c r="BE229"/>
  <c r="T229"/>
  <c r="T228"/>
  <c r="R229"/>
  <c r="R228"/>
  <c r="P229"/>
  <c r="P228"/>
  <c r="BI226"/>
  <c r="BH226"/>
  <c r="BG226"/>
  <c r="BE226"/>
  <c r="T226"/>
  <c r="T225"/>
  <c r="R226"/>
  <c r="R225"/>
  <c r="P226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5"/>
  <c r="BH205"/>
  <c r="BG205"/>
  <c r="BE205"/>
  <c r="T205"/>
  <c r="T204"/>
  <c r="R205"/>
  <c r="R204"/>
  <c r="P205"/>
  <c r="P204"/>
  <c r="BI202"/>
  <c r="BH202"/>
  <c r="BG202"/>
  <c r="BE202"/>
  <c r="T202"/>
  <c r="R202"/>
  <c r="P202"/>
  <c r="BI196"/>
  <c r="BH196"/>
  <c r="BG196"/>
  <c r="BE196"/>
  <c r="T196"/>
  <c r="R196"/>
  <c r="P196"/>
  <c r="BI193"/>
  <c r="BH193"/>
  <c r="BG193"/>
  <c r="BE193"/>
  <c r="T193"/>
  <c r="R193"/>
  <c r="P193"/>
  <c r="BI189"/>
  <c r="BH189"/>
  <c r="BG189"/>
  <c r="BE189"/>
  <c r="T189"/>
  <c r="T188"/>
  <c r="R189"/>
  <c r="R188"/>
  <c r="P189"/>
  <c r="P188"/>
  <c r="BI185"/>
  <c r="BH185"/>
  <c r="BG185"/>
  <c r="BE185"/>
  <c r="T185"/>
  <c r="T184"/>
  <c r="R185"/>
  <c r="R184"/>
  <c r="P185"/>
  <c r="P184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38"/>
  <c r="BH138"/>
  <c r="BG138"/>
  <c r="BE138"/>
  <c r="T138"/>
  <c r="R138"/>
  <c r="P138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25"/>
  <c r="BH125"/>
  <c r="BG125"/>
  <c r="BE125"/>
  <c r="T125"/>
  <c r="R125"/>
  <c r="P125"/>
  <c r="BI122"/>
  <c r="BH122"/>
  <c r="BG122"/>
  <c r="BE122"/>
  <c r="T122"/>
  <c r="R122"/>
  <c r="P122"/>
  <c r="BI117"/>
  <c r="BH117"/>
  <c r="BG117"/>
  <c r="BE117"/>
  <c r="T117"/>
  <c r="R117"/>
  <c r="P117"/>
  <c r="BI112"/>
  <c r="BH112"/>
  <c r="BG112"/>
  <c r="BE112"/>
  <c r="T112"/>
  <c r="R112"/>
  <c r="P112"/>
  <c r="BI109"/>
  <c r="BH109"/>
  <c r="BG109"/>
  <c r="BE109"/>
  <c r="T109"/>
  <c r="R109"/>
  <c r="P109"/>
  <c r="BI103"/>
  <c r="BH103"/>
  <c r="BG103"/>
  <c r="BE103"/>
  <c r="T103"/>
  <c r="R103"/>
  <c r="P103"/>
  <c r="J97"/>
  <c r="J96"/>
  <c r="F96"/>
  <c r="F94"/>
  <c r="E92"/>
  <c r="J59"/>
  <c r="J58"/>
  <c r="F58"/>
  <c r="F56"/>
  <c r="E54"/>
  <c r="J20"/>
  <c r="E20"/>
  <c r="F59"/>
  <c r="J19"/>
  <c r="J14"/>
  <c r="J94"/>
  <c r="E7"/>
  <c r="E88"/>
  <c i="1" r="L50"/>
  <c r="AM50"/>
  <c r="AM49"/>
  <c r="L49"/>
  <c r="AM47"/>
  <c r="L47"/>
  <c r="L45"/>
  <c r="L44"/>
  <c i="2" r="BK193"/>
  <c i="3" r="J384"/>
  <c r="J279"/>
  <c r="J245"/>
  <c i="2" r="BK236"/>
  <c r="J202"/>
  <c i="3" r="BK288"/>
  <c i="4" r="BK113"/>
  <c i="5" r="J131"/>
  <c i="2" r="J179"/>
  <c i="3" r="BK378"/>
  <c r="J409"/>
  <c r="BK220"/>
  <c r="J327"/>
  <c r="BK312"/>
  <c i="5" r="BK121"/>
  <c i="6" r="J109"/>
  <c i="7" r="J147"/>
  <c i="2" r="J196"/>
  <c i="3" r="J390"/>
  <c r="BK227"/>
  <c r="J214"/>
  <c i="5" r="BK126"/>
  <c i="6" r="BK139"/>
  <c i="7" r="BK129"/>
  <c i="3" r="J190"/>
  <c r="J368"/>
  <c r="BK185"/>
  <c i="4" r="J113"/>
  <c i="5" r="BK94"/>
  <c i="6" r="BK148"/>
  <c i="7" r="BK147"/>
  <c r="BK151"/>
  <c i="5" r="J128"/>
  <c r="BK113"/>
  <c i="6" r="BK114"/>
  <c i="7" r="BK131"/>
  <c r="J103"/>
  <c i="2" r="J117"/>
  <c r="J214"/>
  <c i="3" r="BK336"/>
  <c r="J407"/>
  <c r="BK338"/>
  <c i="4" r="BK104"/>
  <c i="5" r="J106"/>
  <c i="6" r="BK169"/>
  <c i="7" r="BK158"/>
  <c r="J94"/>
  <c i="2" r="J217"/>
  <c i="3" r="J358"/>
  <c r="J324"/>
  <c r="J265"/>
  <c r="J237"/>
  <c i="5" r="BK106"/>
  <c i="6" r="J102"/>
  <c i="7" r="BK154"/>
  <c i="8" r="BK102"/>
  <c i="2" r="J112"/>
  <c r="BK185"/>
  <c r="BK103"/>
  <c i="3" r="BK350"/>
  <c r="J336"/>
  <c r="BK245"/>
  <c i="6" r="BK124"/>
  <c r="BK96"/>
  <c i="7" r="J98"/>
  <c i="2" r="BK134"/>
  <c i="3" r="BK163"/>
  <c r="BK279"/>
  <c i="2" r="BK156"/>
  <c i="3" r="J240"/>
  <c r="BK315"/>
  <c i="5" r="J121"/>
  <c i="2" r="BK221"/>
  <c i="3" r="BK112"/>
  <c r="BK398"/>
  <c i="4" r="J100"/>
  <c i="6" r="J130"/>
  <c i="2" r="J249"/>
  <c r="BK196"/>
  <c i="3" r="J398"/>
  <c r="J204"/>
  <c i="5" r="BK139"/>
  <c i="7" r="BK136"/>
  <c i="2" r="BK211"/>
  <c r="J236"/>
  <c i="3" r="BK453"/>
  <c i="6" r="BK154"/>
  <c i="7" r="J131"/>
  <c r="J104"/>
  <c i="3" r="BK320"/>
  <c r="J242"/>
  <c i="5" r="BK135"/>
  <c i="7" r="J148"/>
  <c i="3" r="J288"/>
  <c r="BK330"/>
  <c r="BK393"/>
  <c i="5" r="BK137"/>
  <c i="6" r="BK145"/>
  <c i="7" r="J140"/>
  <c i="3" r="J234"/>
  <c i="5" r="BK97"/>
  <c i="6" r="BK106"/>
  <c i="7" r="BK140"/>
  <c i="2" r="BK131"/>
  <c i="3" r="J315"/>
  <c r="BK342"/>
  <c i="4" r="J94"/>
  <c i="6" r="J160"/>
  <c i="7" r="J124"/>
  <c r="J138"/>
  <c i="1" r="AS55"/>
  <c i="3" r="BK440"/>
  <c i="2" r="BK112"/>
  <c i="3" r="J331"/>
  <c r="J163"/>
  <c r="BK240"/>
  <c i="2" r="J134"/>
  <c r="J244"/>
  <c i="3" r="J334"/>
  <c r="J112"/>
  <c i="6" r="BK142"/>
  <c i="2" r="BK109"/>
  <c r="BK219"/>
  <c i="3" r="BK381"/>
  <c r="J220"/>
  <c i="6" r="BK151"/>
  <c r="J128"/>
  <c i="2" r="BK176"/>
  <c r="J176"/>
  <c i="3" r="BK404"/>
  <c r="BK250"/>
  <c i="4" r="J107"/>
  <c i="5" r="BK123"/>
  <c i="6" r="J123"/>
  <c i="7" r="J136"/>
  <c r="J122"/>
  <c i="2" r="J153"/>
  <c r="BK144"/>
  <c r="BK226"/>
  <c i="3" r="BK331"/>
  <c r="BK318"/>
  <c r="BK232"/>
  <c r="J326"/>
  <c r="BK211"/>
  <c r="BK109"/>
  <c i="6" r="J111"/>
  <c i="7" r="J158"/>
  <c r="BK124"/>
  <c i="3" r="BK412"/>
  <c r="BK326"/>
  <c r="BK145"/>
  <c i="5" r="J104"/>
  <c r="BK104"/>
  <c i="6" r="BK172"/>
  <c i="2" r="J169"/>
  <c i="3" r="J412"/>
  <c r="J267"/>
  <c r="J188"/>
  <c r="J102"/>
  <c i="6" r="J145"/>
  <c i="7" r="J108"/>
  <c i="3" r="BK247"/>
  <c i="4" r="BK110"/>
  <c i="6" r="J136"/>
  <c r="J135"/>
  <c i="7" r="BK100"/>
  <c r="BK152"/>
  <c i="2" r="BK150"/>
  <c r="J193"/>
  <c i="3" r="J393"/>
  <c r="BK419"/>
  <c r="J318"/>
  <c r="J225"/>
  <c r="J117"/>
  <c r="J404"/>
  <c r="BK267"/>
  <c i="6" r="J142"/>
  <c i="7" r="BK101"/>
  <c r="J149"/>
  <c i="2" r="J223"/>
  <c i="3" r="BK157"/>
  <c r="BK207"/>
  <c i="6" r="J172"/>
  <c i="2" r="J128"/>
  <c i="3" r="BK188"/>
  <c r="J227"/>
  <c i="6" r="J157"/>
  <c r="J169"/>
  <c i="7" r="J152"/>
  <c r="BK112"/>
  <c i="2" r="BK117"/>
  <c i="3" r="J378"/>
  <c r="BK303"/>
  <c r="BK322"/>
  <c r="BK324"/>
  <c i="4" r="F37"/>
  <c r="J110"/>
  <c i="6" r="J151"/>
  <c i="2" r="BK249"/>
  <c i="3" r="BK387"/>
  <c r="J164"/>
  <c i="5" r="J139"/>
  <c i="6" r="J114"/>
  <c i="7" r="BK142"/>
  <c i="5" r="BK131"/>
  <c i="6" r="J166"/>
  <c i="7" r="J114"/>
  <c i="2" r="J103"/>
  <c r="BK167"/>
  <c i="3" r="BK416"/>
  <c r="J119"/>
  <c i="5" r="BK133"/>
  <c i="7" r="J142"/>
  <c r="BK94"/>
  <c i="2" r="BK122"/>
  <c i="3" r="J416"/>
  <c r="BK376"/>
  <c r="BK105"/>
  <c i="6" r="J124"/>
  <c i="7" r="BK92"/>
  <c i="2" r="BK169"/>
  <c r="J156"/>
  <c i="3" r="J185"/>
  <c i="6" r="J98"/>
  <c i="7" r="BK133"/>
  <c r="BK106"/>
  <c i="3" r="J329"/>
  <c i="2" r="J147"/>
  <c r="BK138"/>
  <c i="3" r="J132"/>
  <c i="5" r="BK108"/>
  <c i="2" r="J159"/>
  <c r="J185"/>
  <c i="3" r="J330"/>
  <c r="BK237"/>
  <c i="5" r="J123"/>
  <c i="7" r="BK135"/>
  <c i="2" r="J229"/>
  <c i="3" r="BK395"/>
  <c i="5" r="J100"/>
  <c i="6" r="J163"/>
  <c r="BK125"/>
  <c i="7" r="J150"/>
  <c i="2" r="J226"/>
  <c i="3" r="J217"/>
  <c r="J453"/>
  <c r="J232"/>
  <c r="BK253"/>
  <c i="5" r="J111"/>
  <c i="6" r="J120"/>
  <c i="7" r="BK150"/>
  <c i="3" r="BK327"/>
  <c r="J171"/>
  <c r="J338"/>
  <c r="BK368"/>
  <c r="J247"/>
  <c i="4" r="BK107"/>
  <c i="5" r="BK117"/>
  <c i="6" r="BK109"/>
  <c i="7" r="BK146"/>
  <c i="8" r="BK100"/>
  <c i="2" r="BK179"/>
  <c i="3" r="J414"/>
  <c r="BK339"/>
  <c r="J105"/>
  <c i="6" r="J106"/>
  <c i="7" r="BK144"/>
  <c i="8" r="BK94"/>
  <c i="2" r="J240"/>
  <c i="3" r="J395"/>
  <c r="J376"/>
  <c r="BK132"/>
  <c i="7" r="BK148"/>
  <c r="BK98"/>
  <c i="2" r="J131"/>
  <c i="3" r="BK164"/>
  <c r="J381"/>
  <c i="2" r="J181"/>
  <c r="J205"/>
  <c r="J138"/>
  <c i="3" r="BK214"/>
  <c i="4" r="J97"/>
  <c i="7" r="J96"/>
  <c i="2" r="J125"/>
  <c i="3" r="J339"/>
  <c r="J342"/>
  <c r="BK295"/>
  <c i="5" r="J135"/>
  <c i="6" r="J133"/>
  <c i="2" r="BK174"/>
  <c r="BK181"/>
  <c i="3" r="BK329"/>
  <c r="J211"/>
  <c r="BK400"/>
  <c r="J157"/>
  <c i="5" r="J137"/>
  <c i="6" r="BK160"/>
  <c i="1" r="AS59"/>
  <c i="3" r="BK403"/>
  <c r="J109"/>
  <c i="6" r="BK166"/>
  <c i="7" r="J151"/>
  <c r="J129"/>
  <c i="4" r="BK116"/>
  <c i="5" r="J113"/>
  <c i="6" r="BK123"/>
  <c i="7" r="J101"/>
  <c i="2" r="J211"/>
  <c r="J150"/>
  <c i="3" r="BK414"/>
  <c r="BK225"/>
  <c r="BK190"/>
  <c i="5" r="J97"/>
  <c i="6" r="BK135"/>
  <c i="7" r="J154"/>
  <c r="BK122"/>
  <c i="2" r="BK244"/>
  <c r="BK128"/>
  <c i="3" r="J253"/>
  <c r="BK102"/>
  <c r="BK384"/>
  <c i="5" r="J108"/>
  <c i="6" r="BK120"/>
  <c i="7" r="BK149"/>
  <c r="BK108"/>
  <c i="2" r="BK240"/>
  <c r="BK205"/>
  <c i="3" r="J320"/>
  <c r="BK407"/>
  <c r="J165"/>
  <c i="6" r="J139"/>
  <c i="7" r="J146"/>
  <c i="8" r="J96"/>
  <c i="3" r="BK366"/>
  <c r="BK409"/>
  <c i="6" r="BK128"/>
  <c i="2" r="BK147"/>
  <c r="J174"/>
  <c i="5" r="J126"/>
  <c i="2" r="BK202"/>
  <c r="J167"/>
  <c i="3" r="J250"/>
  <c r="BK334"/>
  <c i="5" r="J117"/>
  <c i="6" r="BK111"/>
  <c i="2" r="BK214"/>
  <c i="3" r="J167"/>
  <c i="4" r="J104"/>
  <c i="6" r="J125"/>
  <c i="7" r="J112"/>
  <c r="J100"/>
  <c i="2" r="BK153"/>
  <c r="J109"/>
  <c i="3" r="J419"/>
  <c i="2" r="BK217"/>
  <c i="3" r="BK171"/>
  <c r="J440"/>
  <c r="J322"/>
  <c i="5" r="BK128"/>
  <c i="7" r="J133"/>
  <c r="BK104"/>
  <c i="2" r="J221"/>
  <c r="J189"/>
  <c i="3" r="BK390"/>
  <c r="J312"/>
  <c i="6" r="BK102"/>
  <c i="7" r="J92"/>
  <c i="2" r="J144"/>
  <c r="BK159"/>
  <c i="3" r="J145"/>
  <c r="J295"/>
  <c i="4" r="BK100"/>
  <c i="6" r="BK157"/>
  <c i="7" r="J106"/>
  <c i="2" r="J171"/>
  <c i="3" r="BK117"/>
  <c i="4" r="BK97"/>
  <c i="5" r="J133"/>
  <c i="6" r="BK136"/>
  <c i="7" r="BK153"/>
  <c i="8" r="J94"/>
  <c i="2" r="BK125"/>
  <c r="BK223"/>
  <c i="3" r="J400"/>
  <c r="BK358"/>
  <c r="J387"/>
  <c r="J350"/>
  <c r="J303"/>
  <c r="BK204"/>
  <c i="6" r="BK163"/>
  <c r="J154"/>
  <c i="7" r="BK138"/>
  <c i="1" r="AS63"/>
  <c i="3" r="BK265"/>
  <c i="4" r="BK94"/>
  <c i="6" r="BK133"/>
  <c i="2" r="J219"/>
  <c i="3" r="J403"/>
  <c r="BK167"/>
  <c r="BK234"/>
  <c i="5" r="BK100"/>
  <c i="7" r="J135"/>
  <c r="BK114"/>
  <c i="8" r="J102"/>
  <c i="5" r="J94"/>
  <c i="6" r="J96"/>
  <c i="7" r="J144"/>
  <c r="BK96"/>
  <c i="8" r="BK96"/>
  <c i="2" r="BK229"/>
  <c r="J122"/>
  <c i="3" r="J207"/>
  <c r="J366"/>
  <c r="BK165"/>
  <c i="5" r="BK111"/>
  <c i="6" r="J148"/>
  <c i="7" r="BK103"/>
  <c i="8" r="J100"/>
  <c i="2" r="BK189"/>
  <c i="3" r="BK242"/>
  <c r="BK217"/>
  <c i="4" r="J116"/>
  <c i="6" r="BK130"/>
  <c r="BK98"/>
  <c i="7" r="J153"/>
  <c i="2" r="BK171"/>
  <c r="J164"/>
  <c r="BK164"/>
  <c i="3" r="BK119"/>
  <c i="2" l="1" r="P163"/>
  <c r="BK192"/>
  <c r="J192"/>
  <c r="J70"/>
  <c i="3" r="BK108"/>
  <c r="J108"/>
  <c r="J66"/>
  <c r="P170"/>
  <c r="T314"/>
  <c r="R380"/>
  <c r="T406"/>
  <c i="4" r="BK103"/>
  <c r="J103"/>
  <c r="J68"/>
  <c i="5" r="R103"/>
  <c i="6" r="T95"/>
  <c r="T94"/>
  <c r="P132"/>
  <c r="T153"/>
  <c i="2" r="R102"/>
  <c r="T192"/>
  <c i="3" r="T118"/>
  <c r="T252"/>
  <c r="BK418"/>
  <c r="J418"/>
  <c r="J77"/>
  <c i="5" r="R93"/>
  <c r="R92"/>
  <c r="BK120"/>
  <c i="6" r="P95"/>
  <c r="P94"/>
  <c r="R141"/>
  <c i="2" r="T210"/>
  <c i="3" r="P118"/>
  <c r="BK252"/>
  <c r="J252"/>
  <c r="J72"/>
  <c r="R341"/>
  <c r="R418"/>
  <c i="4" r="R93"/>
  <c r="R92"/>
  <c i="5" r="P120"/>
  <c r="P115"/>
  <c i="6" r="T105"/>
  <c r="P141"/>
  <c i="2" r="T163"/>
  <c r="P192"/>
  <c i="3" r="BK170"/>
  <c r="J170"/>
  <c r="J70"/>
  <c r="P252"/>
  <c i="4" r="BK112"/>
  <c r="J112"/>
  <c r="J69"/>
  <c i="5" r="T93"/>
  <c i="6" r="BK105"/>
  <c i="7" r="R91"/>
  <c r="R90"/>
  <c r="R89"/>
  <c i="2" r="R163"/>
  <c r="R210"/>
  <c i="3" r="R118"/>
  <c r="P216"/>
  <c r="BK341"/>
  <c r="J341"/>
  <c r="J74"/>
  <c r="T380"/>
  <c i="4" r="T93"/>
  <c r="T92"/>
  <c r="R112"/>
  <c i="5" r="P93"/>
  <c r="R120"/>
  <c r="R115"/>
  <c i="6" r="R95"/>
  <c r="R94"/>
  <c r="BK141"/>
  <c r="J141"/>
  <c r="J70"/>
  <c r="P153"/>
  <c i="7" r="T91"/>
  <c r="T90"/>
  <c r="T89"/>
  <c i="2" r="P102"/>
  <c r="P101"/>
  <c i="3" r="P101"/>
  <c r="P108"/>
  <c r="R252"/>
  <c r="BK380"/>
  <c r="J380"/>
  <c r="J75"/>
  <c r="R406"/>
  <c i="4" r="T103"/>
  <c i="5" r="P103"/>
  <c i="6" r="BK95"/>
  <c r="J95"/>
  <c r="J65"/>
  <c r="R132"/>
  <c r="T141"/>
  <c i="7" r="P91"/>
  <c r="P90"/>
  <c r="P89"/>
  <c i="1" r="AU64"/>
  <c i="2" r="BK102"/>
  <c r="J102"/>
  <c r="J65"/>
  <c r="P210"/>
  <c i="3" r="T101"/>
  <c r="T170"/>
  <c r="P314"/>
  <c i="7" r="BK91"/>
  <c r="J91"/>
  <c r="J65"/>
  <c i="3" r="T108"/>
  <c r="BK216"/>
  <c r="J216"/>
  <c r="J71"/>
  <c r="BK314"/>
  <c r="J314"/>
  <c r="J73"/>
  <c r="P380"/>
  <c r="P406"/>
  <c i="4" r="P103"/>
  <c i="5" r="BK93"/>
  <c r="J93"/>
  <c r="J65"/>
  <c r="T120"/>
  <c r="T115"/>
  <c i="6" r="R105"/>
  <c r="T132"/>
  <c r="R153"/>
  <c i="2" r="BK163"/>
  <c r="J163"/>
  <c r="J66"/>
  <c r="BK210"/>
  <c r="J210"/>
  <c r="J72"/>
  <c i="3" r="BK101"/>
  <c r="J101"/>
  <c r="J65"/>
  <c r="R108"/>
  <c r="R216"/>
  <c r="P341"/>
  <c r="T418"/>
  <c i="4" r="P93"/>
  <c r="P92"/>
  <c r="R103"/>
  <c r="R102"/>
  <c i="5" r="T103"/>
  <c i="8" r="BK99"/>
  <c r="J99"/>
  <c r="J69"/>
  <c r="P99"/>
  <c r="P98"/>
  <c r="P93"/>
  <c i="1" r="AU65"/>
  <c i="2" r="T102"/>
  <c r="T101"/>
  <c r="R192"/>
  <c i="3" r="BK118"/>
  <c r="T216"/>
  <c r="T341"/>
  <c r="BK406"/>
  <c r="J406"/>
  <c r="J76"/>
  <c i="4" r="BK93"/>
  <c r="J93"/>
  <c r="J65"/>
  <c r="P112"/>
  <c i="5" r="BK103"/>
  <c r="J103"/>
  <c r="J66"/>
  <c i="6" r="P105"/>
  <c r="P104"/>
  <c r="P93"/>
  <c i="1" r="AU61"/>
  <c i="6" r="BK153"/>
  <c r="J153"/>
  <c r="J71"/>
  <c i="8" r="R99"/>
  <c r="R98"/>
  <c r="R93"/>
  <c i="3" r="R101"/>
  <c r="R100"/>
  <c r="R170"/>
  <c r="R314"/>
  <c r="P418"/>
  <c i="4" r="T112"/>
  <c i="6" r="BK132"/>
  <c r="J132"/>
  <c r="J69"/>
  <c i="8" r="T99"/>
  <c r="T98"/>
  <c r="T93"/>
  <c i="2" r="BK204"/>
  <c r="J204"/>
  <c r="J71"/>
  <c r="BK243"/>
  <c r="J243"/>
  <c r="J77"/>
  <c i="6" r="BK101"/>
  <c r="J101"/>
  <c r="J66"/>
  <c i="2" r="BK248"/>
  <c r="J248"/>
  <c r="J78"/>
  <c r="BK225"/>
  <c r="J225"/>
  <c r="J73"/>
  <c r="BK239"/>
  <c r="J239"/>
  <c r="J76"/>
  <c r="BK235"/>
  <c r="J235"/>
  <c r="J75"/>
  <c i="3" r="BK166"/>
  <c r="J166"/>
  <c r="J68"/>
  <c i="2" r="BK184"/>
  <c r="BK188"/>
  <c r="J188"/>
  <c r="J69"/>
  <c i="7" r="BK157"/>
  <c r="J157"/>
  <c r="J67"/>
  <c i="2" r="BK228"/>
  <c r="J228"/>
  <c r="J74"/>
  <c i="5" r="BK116"/>
  <c r="J116"/>
  <c r="J68"/>
  <c i="4" r="BK99"/>
  <c r="J99"/>
  <c r="J66"/>
  <c i="8" r="J87"/>
  <c r="F90"/>
  <c r="BF100"/>
  <c i="7" r="BK90"/>
  <c i="8" r="E79"/>
  <c r="BF96"/>
  <c r="BF94"/>
  <c r="BF102"/>
  <c i="7" r="F59"/>
  <c r="BF106"/>
  <c r="BF96"/>
  <c r="BF98"/>
  <c r="E77"/>
  <c r="BF100"/>
  <c r="BF144"/>
  <c r="BF148"/>
  <c r="BF151"/>
  <c r="BF112"/>
  <c r="BF124"/>
  <c r="BF149"/>
  <c r="BF122"/>
  <c r="BF92"/>
  <c r="BF103"/>
  <c r="BF108"/>
  <c r="BF114"/>
  <c r="BF136"/>
  <c i="6" r="J105"/>
  <c r="J68"/>
  <c i="7" r="J56"/>
  <c r="BF101"/>
  <c r="BF104"/>
  <c r="BF94"/>
  <c r="BF138"/>
  <c r="BF152"/>
  <c r="BF154"/>
  <c r="BF158"/>
  <c r="BF140"/>
  <c r="BF142"/>
  <c r="BF153"/>
  <c r="BF129"/>
  <c r="BF131"/>
  <c r="BF133"/>
  <c r="BF135"/>
  <c r="BF146"/>
  <c r="BF147"/>
  <c r="BF150"/>
  <c i="5" r="J120"/>
  <c r="J69"/>
  <c i="6" r="BF114"/>
  <c r="BF124"/>
  <c i="5" r="BK92"/>
  <c i="6" r="E81"/>
  <c r="F90"/>
  <c r="BF96"/>
  <c r="BF135"/>
  <c r="BF172"/>
  <c r="BF157"/>
  <c r="BF160"/>
  <c r="BF109"/>
  <c r="BF111"/>
  <c r="BF120"/>
  <c r="BF125"/>
  <c r="BF106"/>
  <c r="BF130"/>
  <c r="J56"/>
  <c r="BF98"/>
  <c r="BF123"/>
  <c r="BF128"/>
  <c r="BF133"/>
  <c r="BF139"/>
  <c r="BF142"/>
  <c r="BF145"/>
  <c r="BF151"/>
  <c r="BF163"/>
  <c r="BF102"/>
  <c r="BF154"/>
  <c r="BF166"/>
  <c r="BF136"/>
  <c r="BF148"/>
  <c r="BF169"/>
  <c i="5" r="F59"/>
  <c r="BF108"/>
  <c r="BF139"/>
  <c r="J56"/>
  <c r="BF100"/>
  <c r="BF117"/>
  <c r="BF106"/>
  <c r="BF121"/>
  <c r="BF123"/>
  <c r="BF126"/>
  <c r="BF128"/>
  <c r="BF131"/>
  <c r="E79"/>
  <c r="BF137"/>
  <c r="BF94"/>
  <c r="BF97"/>
  <c r="BF111"/>
  <c r="BF113"/>
  <c r="BF104"/>
  <c r="BF133"/>
  <c r="BF135"/>
  <c i="3" r="J118"/>
  <c r="J67"/>
  <c i="4" r="E79"/>
  <c r="J56"/>
  <c r="BF100"/>
  <c r="BF113"/>
  <c i="3" r="BK169"/>
  <c r="J169"/>
  <c r="J69"/>
  <c i="4" r="BF94"/>
  <c r="F59"/>
  <c r="BF97"/>
  <c r="BF104"/>
  <c r="BF107"/>
  <c r="BF110"/>
  <c r="BF116"/>
  <c i="1" r="BB58"/>
  <c i="3" r="BF117"/>
  <c r="BF132"/>
  <c r="BF217"/>
  <c r="BF220"/>
  <c r="BF227"/>
  <c r="F96"/>
  <c r="BF102"/>
  <c r="BF109"/>
  <c r="BF204"/>
  <c r="BF232"/>
  <c r="BF234"/>
  <c r="BF242"/>
  <c r="BF245"/>
  <c r="BF265"/>
  <c r="BF165"/>
  <c r="BF167"/>
  <c r="BF185"/>
  <c r="BF331"/>
  <c r="BF358"/>
  <c r="E87"/>
  <c r="BF237"/>
  <c r="BF247"/>
  <c r="BF295"/>
  <c r="BF381"/>
  <c i="2" r="J184"/>
  <c r="J68"/>
  <c i="3" r="BF225"/>
  <c r="BF378"/>
  <c r="BF171"/>
  <c r="BF207"/>
  <c r="BF211"/>
  <c r="BF288"/>
  <c r="BF318"/>
  <c r="BF322"/>
  <c r="BF326"/>
  <c r="BF416"/>
  <c r="BF419"/>
  <c r="BF453"/>
  <c i="2" r="BK101"/>
  <c r="J101"/>
  <c r="J64"/>
  <c i="3" r="J56"/>
  <c r="BF112"/>
  <c r="BF164"/>
  <c r="BF188"/>
  <c r="BF190"/>
  <c r="BF214"/>
  <c r="BF240"/>
  <c r="BF250"/>
  <c r="BF253"/>
  <c r="BF327"/>
  <c r="BF342"/>
  <c r="BF387"/>
  <c r="BF393"/>
  <c r="BF414"/>
  <c r="BF403"/>
  <c r="BF105"/>
  <c r="BF267"/>
  <c r="BF279"/>
  <c r="BF315"/>
  <c r="BF320"/>
  <c r="BF336"/>
  <c r="BF338"/>
  <c r="BF350"/>
  <c r="BF398"/>
  <c r="BF412"/>
  <c r="BF119"/>
  <c r="BF145"/>
  <c r="BF163"/>
  <c r="BF303"/>
  <c r="BF312"/>
  <c r="BF324"/>
  <c r="BF329"/>
  <c r="BF330"/>
  <c r="BF368"/>
  <c r="BF376"/>
  <c r="BF390"/>
  <c r="BF395"/>
  <c r="BF400"/>
  <c r="BF404"/>
  <c r="BF157"/>
  <c r="BF334"/>
  <c r="BF339"/>
  <c r="BF366"/>
  <c r="BF384"/>
  <c r="BF407"/>
  <c r="BF409"/>
  <c r="BF440"/>
  <c i="2" r="BF122"/>
  <c r="BF125"/>
  <c r="BF189"/>
  <c r="E50"/>
  <c r="BF181"/>
  <c r="BF185"/>
  <c r="BF211"/>
  <c r="F97"/>
  <c r="BF147"/>
  <c r="BF150"/>
  <c r="BF176"/>
  <c r="BF217"/>
  <c r="BF221"/>
  <c r="BF131"/>
  <c r="BF144"/>
  <c r="BF171"/>
  <c r="BF202"/>
  <c r="BF117"/>
  <c r="BF128"/>
  <c r="BF193"/>
  <c r="BF223"/>
  <c r="BF229"/>
  <c r="BF236"/>
  <c r="BF240"/>
  <c r="BF249"/>
  <c r="BF134"/>
  <c r="BF169"/>
  <c r="BF179"/>
  <c r="BF196"/>
  <c r="BF214"/>
  <c r="BF138"/>
  <c r="BF156"/>
  <c r="BF205"/>
  <c r="BF219"/>
  <c r="BF226"/>
  <c r="BF244"/>
  <c r="BF109"/>
  <c r="BF153"/>
  <c r="BF159"/>
  <c r="BF164"/>
  <c r="BF112"/>
  <c r="BF103"/>
  <c r="J56"/>
  <c r="BF167"/>
  <c r="BF174"/>
  <c i="8" r="J37"/>
  <c i="1" r="AV65"/>
  <c i="5" r="F37"/>
  <c i="1" r="BB60"/>
  <c i="8" r="F41"/>
  <c i="1" r="BD65"/>
  <c i="5" r="F39"/>
  <c i="1" r="BD60"/>
  <c i="3" r="F39"/>
  <c i="1" r="BD57"/>
  <c i="2" r="J35"/>
  <c i="1" r="AV56"/>
  <c i="2" r="F39"/>
  <c i="1" r="BD56"/>
  <c i="4" r="F39"/>
  <c i="1" r="BD58"/>
  <c i="2" r="F35"/>
  <c i="1" r="AZ56"/>
  <c i="8" r="F39"/>
  <c i="1" r="BB65"/>
  <c r="AS62"/>
  <c i="4" r="F35"/>
  <c i="1" r="AZ58"/>
  <c i="3" r="F35"/>
  <c i="1" r="AZ57"/>
  <c i="2" r="F38"/>
  <c i="1" r="BC56"/>
  <c i="6" r="F35"/>
  <c i="1" r="AZ61"/>
  <c i="8" r="F37"/>
  <c i="1" r="AZ65"/>
  <c i="4" r="J35"/>
  <c i="1" r="AV58"/>
  <c i="6" r="J35"/>
  <c i="1" r="AV61"/>
  <c i="5" r="F35"/>
  <c i="1" r="AZ60"/>
  <c i="6" r="F39"/>
  <c i="1" r="BD61"/>
  <c i="3" r="J35"/>
  <c i="1" r="AV57"/>
  <c i="2" r="F37"/>
  <c i="1" r="BB56"/>
  <c i="3" r="F38"/>
  <c i="1" r="BC57"/>
  <c i="6" r="F37"/>
  <c i="1" r="BB61"/>
  <c i="7" r="F39"/>
  <c i="1" r="BD64"/>
  <c i="7" r="F38"/>
  <c i="1" r="BC64"/>
  <c i="5" r="F38"/>
  <c i="1" r="BC60"/>
  <c i="5" r="J35"/>
  <c i="1" r="AV60"/>
  <c i="6" r="F38"/>
  <c i="1" r="BC61"/>
  <c i="4" r="F38"/>
  <c i="1" r="BC58"/>
  <c i="7" r="J35"/>
  <c i="1" r="AV64"/>
  <c i="8" r="F40"/>
  <c i="1" r="BC65"/>
  <c i="3" r="F37"/>
  <c i="1" r="BB57"/>
  <c i="7" r="F35"/>
  <c i="1" r="AZ64"/>
  <c i="7" r="F37"/>
  <c i="1" r="BB64"/>
  <c i="2" l="1" r="BK183"/>
  <c r="J183"/>
  <c r="J67"/>
  <c i="6" r="R104"/>
  <c i="2" r="R183"/>
  <c i="3" r="P100"/>
  <c i="2" r="P183"/>
  <c i="4" r="R91"/>
  <c i="6" r="BK104"/>
  <c r="J104"/>
  <c r="J67"/>
  <c i="4" r="P102"/>
  <c r="P91"/>
  <c i="1" r="AU58"/>
  <c i="2" r="P100"/>
  <c i="1" r="AU56"/>
  <c i="6" r="T104"/>
  <c r="T93"/>
  <c i="2" r="R101"/>
  <c r="R100"/>
  <c i="6" r="R93"/>
  <c i="3" r="R169"/>
  <c r="R99"/>
  <c i="5" r="P92"/>
  <c r="P91"/>
  <c i="1" r="AU60"/>
  <c i="5" r="BK115"/>
  <c r="J115"/>
  <c r="J67"/>
  <c r="T92"/>
  <c r="T91"/>
  <c i="2" r="T183"/>
  <c r="T100"/>
  <c i="3" r="P169"/>
  <c r="P99"/>
  <c i="1" r="AU57"/>
  <c i="3" r="BK100"/>
  <c r="J100"/>
  <c r="J64"/>
  <c r="T169"/>
  <c i="5" r="R91"/>
  <c i="4" r="T102"/>
  <c r="T91"/>
  <c i="3" r="T100"/>
  <c i="4" r="BK92"/>
  <c r="J92"/>
  <c r="J64"/>
  <c i="6" r="BK94"/>
  <c r="J94"/>
  <c r="J64"/>
  <c i="7" r="BK156"/>
  <c r="J156"/>
  <c r="J66"/>
  <c i="4" r="BK102"/>
  <c r="J102"/>
  <c r="J67"/>
  <c i="8" r="BK98"/>
  <c r="J98"/>
  <c r="J68"/>
  <c i="7" r="J90"/>
  <c r="J64"/>
  <c i="5" r="J92"/>
  <c r="J64"/>
  <c i="3" r="BK99"/>
  <c r="J99"/>
  <c r="J63"/>
  <c i="2" r="BK100"/>
  <c r="J100"/>
  <c i="1" r="BC63"/>
  <c r="AY63"/>
  <c r="AU59"/>
  <c r="AS54"/>
  <c i="3" r="F36"/>
  <c i="1" r="BA57"/>
  <c i="5" r="J36"/>
  <c i="1" r="AW60"/>
  <c r="AT60"/>
  <c i="2" r="F36"/>
  <c i="1" r="BA56"/>
  <c i="4" r="F36"/>
  <c i="1" r="BA58"/>
  <c i="8" r="J38"/>
  <c i="1" r="AW65"/>
  <c r="AT65"/>
  <c r="BD59"/>
  <c i="2" r="J36"/>
  <c i="1" r="AW56"/>
  <c r="AT56"/>
  <c r="BC55"/>
  <c r="AY55"/>
  <c r="BD63"/>
  <c r="BD62"/>
  <c r="BD55"/>
  <c i="7" r="J36"/>
  <c i="1" r="AW64"/>
  <c r="AT64"/>
  <c r="AU63"/>
  <c r="AU62"/>
  <c i="3" r="J36"/>
  <c i="1" r="AW57"/>
  <c r="AT57"/>
  <c i="8" r="F38"/>
  <c i="1" r="BA65"/>
  <c r="AZ59"/>
  <c r="AV59"/>
  <c r="BB59"/>
  <c r="AX59"/>
  <c i="2" r="J32"/>
  <c i="1" r="AG56"/>
  <c i="4" r="J36"/>
  <c i="1" r="AW58"/>
  <c r="AT58"/>
  <c r="AZ63"/>
  <c r="AV63"/>
  <c r="BC59"/>
  <c r="AY59"/>
  <c i="6" r="J36"/>
  <c i="1" r="AW61"/>
  <c r="AT61"/>
  <c i="6" r="F36"/>
  <c i="1" r="BA61"/>
  <c r="BB63"/>
  <c r="AX63"/>
  <c i="7" r="F36"/>
  <c i="1" r="BA64"/>
  <c r="BB55"/>
  <c r="AX55"/>
  <c r="AZ55"/>
  <c i="5" r="F36"/>
  <c i="1" r="BA60"/>
  <c i="3" l="1" r="T99"/>
  <c i="7" r="BK89"/>
  <c r="J89"/>
  <c r="J63"/>
  <c i="6" r="BK93"/>
  <c r="J93"/>
  <c i="5" r="BK91"/>
  <c r="J91"/>
  <c r="J63"/>
  <c i="8" r="BK93"/>
  <c r="J93"/>
  <c r="J67"/>
  <c i="4" r="BK91"/>
  <c r="J91"/>
  <c r="J63"/>
  <c i="1" r="AN56"/>
  <c i="2" r="J63"/>
  <c r="J41"/>
  <c i="1" r="AU55"/>
  <c r="AU54"/>
  <c r="BB62"/>
  <c r="AX62"/>
  <c i="6" r="J32"/>
  <c i="1" r="AG61"/>
  <c r="BA55"/>
  <c r="AW55"/>
  <c r="BA63"/>
  <c r="BA62"/>
  <c r="AW62"/>
  <c r="AV55"/>
  <c r="BA59"/>
  <c r="AW59"/>
  <c r="AT59"/>
  <c i="3" r="J32"/>
  <c i="1" r="AG57"/>
  <c r="AN57"/>
  <c r="BC62"/>
  <c r="AY62"/>
  <c r="AZ62"/>
  <c r="AV62"/>
  <c r="BD54"/>
  <c r="W33"/>
  <c i="6" l="1" r="J41"/>
  <c r="J63"/>
  <c i="3" r="J41"/>
  <c i="1" r="AN61"/>
  <c r="AT62"/>
  <c r="AZ54"/>
  <c r="AV54"/>
  <c r="AK29"/>
  <c r="BC54"/>
  <c r="W32"/>
  <c i="8" r="J34"/>
  <c i="1" r="AG65"/>
  <c r="BA54"/>
  <c r="W30"/>
  <c i="7" r="J32"/>
  <c i="1" r="AG64"/>
  <c r="AG63"/>
  <c r="AG62"/>
  <c r="BB54"/>
  <c r="AX54"/>
  <c r="AW63"/>
  <c r="AT63"/>
  <c r="AN63"/>
  <c i="5" r="J32"/>
  <c i="1" r="AG60"/>
  <c r="AN60"/>
  <c i="4" r="J32"/>
  <c i="1" r="AG58"/>
  <c r="AG55"/>
  <c r="AT55"/>
  <c i="7" l="1" r="J41"/>
  <c i="4" r="J41"/>
  <c i="5" r="J41"/>
  <c i="8" r="J43"/>
  <c i="1" r="AN64"/>
  <c r="AN62"/>
  <c r="AN55"/>
  <c r="AN58"/>
  <c r="AN65"/>
  <c r="W31"/>
  <c r="AG59"/>
  <c r="AW54"/>
  <c r="AK30"/>
  <c r="W29"/>
  <c r="AY54"/>
  <c l="1" r="AN59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<sst xmlns="http://schemas.openxmlformats.org/spreadsheetml/2006/main">
  <si>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</si>
  <si>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</si>
  <si>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</si>
  <si>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</si>
  <si>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</si>
  <si>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{7a60b113-e690-4e49-8402-c3a042307c9c}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</si>
  <si>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</si>
  <si>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</si>
  <si>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</si>
  <si>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</si>
  <si>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</si>
  <si>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</si>
  <si>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</si>
  <si>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</si>
  <si>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BH25-SCH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</si>
  <si>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</si>
  <si>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</si>
  <si>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Vlkaneč - výpravní budova č. pop. 45 - Schodiště</t>
  </si>
  <si>
    <t>KSO:</t>
  </si>
  <si>
    <t/>
  </si>
  <si>
    <t>CC-CZ:</t>
  </si>
  <si>
    <t>Místo:</t>
  </si>
  <si>
    <t xml:space="preserve"> </t>
  </si>
  <si>
    <t>Datum:</t>
  </si>
  <si>
    <t>12. 5. 2025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</si>
  <si>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</si>
  <si>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</si>
  <si>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</si>
  <si>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</si>
  <si>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</si>
  <si>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</si>
  <si>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</si>
  <si>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</si>
  <si>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</si>
  <si>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</si>
  <si>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</si>
  <si>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</si>
  <si>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</si>
  <si>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</si>
  <si>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</si>
  <si>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</si>
  <si>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</si>
  <si>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</si>
  <si>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</si>
  <si>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</si>
  <si>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</si>
  <si>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</si>
  <si>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</si>
  <si>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</si>
  <si>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</si>
  <si>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</si>
  <si>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</si>
  <si>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</si>
  <si>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</si>
  <si>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</si>
  <si>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</si>
  <si>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</si>
  <si>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</si>
  <si>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</si>
  <si>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</si>
  <si>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</si>
  <si>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</si>
  <si>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</si>
  <si>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</si>
  <si>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</si>
  <si>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</si>
  <si>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</si>
  <si>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</si>
  <si>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</si>
  <si>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</si>
  <si>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</si>
  <si>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</si>
  <si>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</si>
  <si>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</t>
  </si>
  <si>
    <t>příslušenství bytů, společné prostory, PBŘ</t>
  </si>
  <si>
    <t>STA</t>
  </si>
  <si>
    <t>1</t>
  </si>
  <si>
    <t>{f9144bba-2152-45ad-97da-f32b5a6e2087}</t>
  </si>
  <si>
    <t>/</t>
  </si>
  <si>
    <t>201</t>
  </si>
  <si>
    <t>ASŘ demontáže</t>
  </si>
  <si>
    <t>Soupis</t>
  </si>
  <si>
    <t>2</t>
  </si>
  <si>
    <t>{f142ab2e-cee1-4493-a292-d6b3433712d3}</t>
  </si>
  <si>
    <t>202</t>
  </si>
  <si>
    <t>ASŘ nové konstrukce</t>
  </si>
  <si>
    <t>{40055f20-1eca-45fc-8f9d-901849bec0d0}</t>
  </si>
  <si>
    <t>204</t>
  </si>
  <si>
    <t>PBŘ</t>
  </si>
  <si>
    <t>{0ce178b4-4c0b-4614-b0fc-a4fa5f74bc97}</t>
  </si>
  <si>
    <t>SO 05</t>
  </si>
  <si>
    <t>byt 1.NP střešní plášť</t>
  </si>
  <si>
    <t>{f020cbac-7805-4769-bd26-e0459f4e379c}</t>
  </si>
  <si>
    <t>501</t>
  </si>
  <si>
    <t>{6013d0d5-210a-4f2a-832f-8ff1e7263db0}</t>
  </si>
  <si>
    <t>502</t>
  </si>
  <si>
    <t>{d5e84b17-a345-4661-a6bb-107768ab678b}</t>
  </si>
  <si>
    <t>SO 07</t>
  </si>
  <si>
    <t>elektroinstalace II</t>
  </si>
  <si>
    <t>{88113c37-01f9-4842-a86a-80d03686163b}</t>
  </si>
  <si>
    <t>SO 07.2</t>
  </si>
  <si>
    <t>elektroinstalace II SO 02</t>
  </si>
  <si>
    <t>{681ceadd-f2f0-454c-8406-2a4c83bbdfb3}</t>
  </si>
  <si>
    <t>3</t>
  </si>
  <si>
    <t>###NOINSERT###</t>
  </si>
  <si>
    <t>SO 07.2.2</t>
  </si>
  <si>
    <t>rozváděč SP SO 02</t>
  </si>
  <si>
    <t>{17c49b6c-b9d5-4932-b765-d2de35f83149}</t>
  </si>
  <si>
    <t>KRYCÍ LIST SOUPISU PRACÍ</t>
  </si>
  <si>
    <t>Objekt:</t>
  </si>
  <si>
    <t>SO 02 - příslušenství bytů, společné prostory, PBŘ</t>
  </si>
  <si>
    <t>Soupis:</t>
  </si>
  <si>
    <t>201 - ASŘ demontáže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</si>
  <si>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</si>
  <si>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</si>
  <si>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</si>
  <si>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</si>
  <si>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</si>
  <si>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</si>
  <si>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</si>
  <si>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</si>
  <si>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</si>
  <si>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</si>
  <si>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</si>
  <si>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</si>
  <si>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</si>
  <si>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</si>
  <si>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762 - Konstrukce tesařské</t>
  </si>
  <si>
    <t xml:space="preserve">    771 - Podlahy z dlaždic</t>
  </si>
  <si>
    <t xml:space="preserve">    776 - Podlahy povlakové</t>
  </si>
  <si>
    <t xml:space="preserve">    781 - Dokončovací práce - obklady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</si>
  <si>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</si>
  <si>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</si>
  <si>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</si>
  <si>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</si>
  <si>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</si>
  <si>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</si>
  <si>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</si>
  <si>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</si>
  <si>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</si>
  <si>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</si>
  <si>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</si>
  <si>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</si>
  <si>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</si>
  <si>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</si>
  <si>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</si>
  <si>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</si>
  <si>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</si>
  <si>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</si>
  <si>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</si>
  <si>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</si>
  <si>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962032230</t>
  </si>
  <si>
    <t>Bourání zdiva nadzákladového z cihel pálených plných nebo lícových nebo vápenopískových na maltu vápennou nebo vápenocementovou, objemu do 1 m3</t>
  </si>
  <si>
    <t>m3</t>
  </si>
  <si>
    <t>CS ÚRS 2025 01</t>
  </si>
  <si>
    <t>4</t>
  </si>
  <si>
    <t>1169635507</t>
  </si>
  <si>
    <t>Online PSC</t>
  </si>
  <si>
    <t>https://podminky.urs.cz/item/CS_URS_2025_01/962032230</t>
  </si>
  <si>
    <t>VV</t>
  </si>
  <si>
    <t>0,30,15*2"pilíř mezi dveřmí 2P01"</t>
  </si>
  <si>
    <t>0,2*0,3*2+1,5*0,3*0,25"2P08 rozšíření vstuních dveří bytu"</t>
  </si>
  <si>
    <t>0,2*0,3*2+1,5*0,3*0,25"1P08a 1P09 rozšíření průchodu"</t>
  </si>
  <si>
    <t>Součet</t>
  </si>
  <si>
    <t>962032231</t>
  </si>
  <si>
    <t>Bourání zdiva nadzákladového z cihel pálených plných nebo lícových nebo vápenopískových na maltu vápennou nebo vápenocementovou, objemu přes 1 m3</t>
  </si>
  <si>
    <t>54622647</t>
  </si>
  <si>
    <t>https://podminky.urs.cz/item/CS_URS_2025_01/962032231</t>
  </si>
  <si>
    <t>4,25*3,15*0,2"mezi 1P10 a 1P11"</t>
  </si>
  <si>
    <t>965031131</t>
  </si>
  <si>
    <t>Bourání podlah z cihel bez podkladního lože, s jakoukoliv výplní spár kladených naplocho, plochy přes 1 m2</t>
  </si>
  <si>
    <t>m2</t>
  </si>
  <si>
    <t>-1238571070</t>
  </si>
  <si>
    <t>https://podminky.urs.cz/item/CS_URS_2025_01/965031131</t>
  </si>
  <si>
    <t>51,41"1P10 a 1P11"</t>
  </si>
  <si>
    <t>38,5"2P01"</t>
  </si>
  <si>
    <t>965042131</t>
  </si>
  <si>
    <t>Bourání mazanin betonových nebo z litého asfaltu tl. do 100 mm, plochy do 4 m2</t>
  </si>
  <si>
    <t>107390797</t>
  </si>
  <si>
    <t>https://podminky.urs.cz/item/CS_URS_2025_01/965042131</t>
  </si>
  <si>
    <t>(2,84*2,48+1,6*4,88)*0,09"1P09+1P06"</t>
  </si>
  <si>
    <t>1,57*2,25*0,07"2P07"</t>
  </si>
  <si>
    <t>5</t>
  </si>
  <si>
    <t>965042141</t>
  </si>
  <si>
    <t>Bourání mazanin betonových nebo z litého asfaltu tl. do 100 mm, plochy přes 4 m2</t>
  </si>
  <si>
    <t>-704183765</t>
  </si>
  <si>
    <t>https://podminky.urs.cz/item/CS_URS_2025_01/965042141</t>
  </si>
  <si>
    <t>4,47*1,83*0,07"2P08"</t>
  </si>
  <si>
    <t>6</t>
  </si>
  <si>
    <t>965082922</t>
  </si>
  <si>
    <t>Odstranění násypu pod podlahami nebo ochranného násypu na střechách tl. do 100 mm, plochy do 2 m2</t>
  </si>
  <si>
    <t>465260928</t>
  </si>
  <si>
    <t>https://podminky.urs.cz/item/CS_URS_2025_01/965082922</t>
  </si>
  <si>
    <t>1,57*2,25"2P07"</t>
  </si>
  <si>
    <t>7</t>
  </si>
  <si>
    <t>965082923</t>
  </si>
  <si>
    <t>Odstranění násypu pod podlahami nebo ochranného násypu na střechách tl. do 100 mm, plochy přes 2 m2</t>
  </si>
  <si>
    <t>-520029821</t>
  </si>
  <si>
    <t>https://podminky.urs.cz/item/CS_URS_2025_01/965082923</t>
  </si>
  <si>
    <t>(38,5+14,42)*0,15"2P01+2P08)</t>
  </si>
  <si>
    <t>8</t>
  </si>
  <si>
    <t>-2018105725</t>
  </si>
  <si>
    <t>6*3*0,1"půdička nad 1P10 a 1P06"</t>
  </si>
  <si>
    <t>965082933</t>
  </si>
  <si>
    <t>Odstranění násypu pod podlahami nebo ochranného násypu na střechách tl. do 200 mm, plochy přes 2 m2</t>
  </si>
  <si>
    <t>-668003899</t>
  </si>
  <si>
    <t>https://podminky.urs.cz/item/CS_URS_2025_01/965082933</t>
  </si>
  <si>
    <t>51,41*0,12"1P10 a 1P11"</t>
  </si>
  <si>
    <t>10</t>
  </si>
  <si>
    <t>968072455</t>
  </si>
  <si>
    <t>Vybourání kovových rámů oken s křídly, dveřních zárubní, vrat, stěn, ostění nebo obkladů dveřních zárubní, plochy do 2 m2</t>
  </si>
  <si>
    <t>1485452052</t>
  </si>
  <si>
    <t>https://podminky.urs.cz/item/CS_URS_2025_01/968072455</t>
  </si>
  <si>
    <t>0,8*2+0,6*2*2"2P08"</t>
  </si>
  <si>
    <t>0,8*2*3"1P09"</t>
  </si>
  <si>
    <t>0,8*2*3"0P08"</t>
  </si>
  <si>
    <t>11</t>
  </si>
  <si>
    <t>972033261</t>
  </si>
  <si>
    <t>Vybourání otvorů v klenbách z cihel bez odstranění podlahy a násypu, plochy do 0,09 m2, tl. do 300 mm</t>
  </si>
  <si>
    <t>kus</t>
  </si>
  <si>
    <t>-575046519</t>
  </si>
  <si>
    <t>https://podminky.urs.cz/item/CS_URS_2025_01/972033261</t>
  </si>
  <si>
    <t>3"otvory pro stupačky SV"</t>
  </si>
  <si>
    <t>972033361</t>
  </si>
  <si>
    <t>Vybourání otvorů v klenbách z cihel bez odstranění podlahy a násypu, plochy do 0,25 m2, tl. do 300 mm</t>
  </si>
  <si>
    <t>-537772845</t>
  </si>
  <si>
    <t>https://podminky.urs.cz/item/CS_URS_2025_01/972033361</t>
  </si>
  <si>
    <t>2"prostup ležatého rozvodu z 1. NP do 1. PP"</t>
  </si>
  <si>
    <t>13</t>
  </si>
  <si>
    <t>974031221</t>
  </si>
  <si>
    <t>Vysekání rýh ve zdivu cihelném na maltu vápennou nebo vápenocementovou v prostoru přilehlém ke stropní konstrukci do hl. 30 mm a šířky do 30 mm</t>
  </si>
  <si>
    <t>m</t>
  </si>
  <si>
    <t>1033362214</t>
  </si>
  <si>
    <t>https://podminky.urs.cz/item/CS_URS_2025_01/974031221</t>
  </si>
  <si>
    <t>32"elektroinstalace"</t>
  </si>
  <si>
    <t>14</t>
  </si>
  <si>
    <t>974031222</t>
  </si>
  <si>
    <t>Vysekání rýh ve zdivu cihelném na maltu vápennou nebo vápenocementovou v prostoru přilehlém ke stropní konstrukci do hl. 30 mm a šířky do 70 mm</t>
  </si>
  <si>
    <t>-1148084239</t>
  </si>
  <si>
    <t>https://podminky.urs.cz/item/CS_URS_2025_01/974031222</t>
  </si>
  <si>
    <t>11"elektroinstalace"</t>
  </si>
  <si>
    <t>15</t>
  </si>
  <si>
    <t>976024211</t>
  </si>
  <si>
    <t>Vybourání kamenných obrub, krycích desek obrub zdiva šachet, průřezu do 0,03 m2</t>
  </si>
  <si>
    <t>-996666595</t>
  </si>
  <si>
    <t>https://podminky.urs.cz/item/CS_URS_2025_01/976024211</t>
  </si>
  <si>
    <t>2,5"elektroinstalace"</t>
  </si>
  <si>
    <t>16</t>
  </si>
  <si>
    <t>977131110</t>
  </si>
  <si>
    <t>Vrty příklepovými vrtáky do cihelného zdiva nebo prostého betonu průměru do 16 mm</t>
  </si>
  <si>
    <t>433511745</t>
  </si>
  <si>
    <t>https://podminky.urs.cz/item/CS_URS_2025_01/977131110</t>
  </si>
  <si>
    <t>"dodatečná vodorovná izolace zdiva - vrty DN12mm pro aktivní silikonovou emulzi"</t>
  </si>
  <si>
    <t>2*0,35*6,67*(10,05+10,6+7,25+6,1)</t>
  </si>
  <si>
    <t>997</t>
  </si>
  <si>
    <t>Doprava suti a vybouraných hmot</t>
  </si>
  <si>
    <t>17</t>
  </si>
  <si>
    <t>997013012</t>
  </si>
  <si>
    <t>Vyklizení ulehlé suti na vzdálenost do 3 m od okraje vyklízeného prostoru nebo s naložením na dopravní prostředek z prostorů o půdorysné ploše přes 15 m2 z výšky (hloubky) do 10 m</t>
  </si>
  <si>
    <t>422466146</t>
  </si>
  <si>
    <t>https://podminky.urs.cz/item/CS_URS_2025_01/997013012</t>
  </si>
  <si>
    <t>6*3*0,2"půdička nad 1P10 a 1P06"</t>
  </si>
  <si>
    <t>18</t>
  </si>
  <si>
    <t>997013212</t>
  </si>
  <si>
    <t>Vnitrostaveništní doprava suti a vybouraných hmot vodorovně do 50 m s naložením ručně pro budovy a haly výšky přes 6 do 9 m</t>
  </si>
  <si>
    <t>t</t>
  </si>
  <si>
    <t>1887902007</t>
  </si>
  <si>
    <t>https://podminky.urs.cz/item/CS_URS_2025_01/997013212</t>
  </si>
  <si>
    <t>19</t>
  </si>
  <si>
    <t>997013501</t>
  </si>
  <si>
    <t>Odvoz suti a vybouraných hmot na skládku nebo meziskládku se složením, na vzdálenost do 1 km</t>
  </si>
  <si>
    <t>-899671391</t>
  </si>
  <si>
    <t>https://podminky.urs.cz/item/CS_URS_2025_01/997013501</t>
  </si>
  <si>
    <t>20</t>
  </si>
  <si>
    <t>997013509</t>
  </si>
  <si>
    <t>Odvoz suti a vybouraných hmot na skládku nebo meziskládku se složením, na vzdálenost Příplatek k ceně za každý další započatý 1 km přes 1 km</t>
  </si>
  <si>
    <t>-37835425</t>
  </si>
  <si>
    <t>https://podminky.urs.cz/item/CS_URS_2025_01/997013509</t>
  </si>
  <si>
    <t>57,601*9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</si>
  <si>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</si>
  <si>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</si>
  <si>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-616193180</t>
  </si>
  <si>
    <t>https://podminky.urs.cz/item/CS_URS_2025_01/997013631</t>
  </si>
  <si>
    <t>22</t>
  </si>
  <si>
    <t>997013635</t>
  </si>
  <si>
    <t>Poplatek za uložení stavebního odpadu na skládce (skládkovné) komunálního zatříděného do Katalogu odpadů pod kódem 20 03 01</t>
  </si>
  <si>
    <t>1527838918</t>
  </si>
  <si>
    <t>https://podminky.urs.cz/item/CS_URS_2025_01/997013635</t>
  </si>
  <si>
    <t>55,688-50,288-0,377-0,037</t>
  </si>
  <si>
    <t>23</t>
  </si>
  <si>
    <t>997013811</t>
  </si>
  <si>
    <t>Poplatek za uložení stavebního odpadu na skládce (skládkovné) dřevěného zatříděného do Katalogu odpadů pod kódem 17 02 01</t>
  </si>
  <si>
    <t>1950176547</t>
  </si>
  <si>
    <t>https://podminky.urs.cz/item/CS_URS_2025_01/997013811</t>
  </si>
  <si>
    <t>24</t>
  </si>
  <si>
    <t>997013814</t>
  </si>
  <si>
    <t>Poplatek za uložení stavebního odpadu na skládce (skládkovné) z izolačních materiálů zatříděného do Katalogu odpadů pod kódem 17 06 04</t>
  </si>
  <si>
    <t>634173285</t>
  </si>
  <si>
    <t>https://podminky.urs.cz/item/CS_URS_2025_01/997013814</t>
  </si>
  <si>
    <t>PSV</t>
  </si>
  <si>
    <t>Práce a dodávky PSV</t>
  </si>
  <si>
    <t>713</t>
  </si>
  <si>
    <t>Izolace tepelné</t>
  </si>
  <si>
    <t>25</t>
  </si>
  <si>
    <t>713110821</t>
  </si>
  <si>
    <t>Odstranění tepelné izolace stropů nebo podhledů z rohoží, pásů, dílců, desek, bloků volně kladených z polystyrenu suchého, tloušťka izolace do 100 mm</t>
  </si>
  <si>
    <t>1444661658</t>
  </si>
  <si>
    <t>https://podminky.urs.cz/item/CS_URS_2025_01/713110821</t>
  </si>
  <si>
    <t>2,84*(2,65+2,55)"1P10"</t>
  </si>
  <si>
    <t>721</t>
  </si>
  <si>
    <t>Zdravotechnika - vnitřní kanalizace</t>
  </si>
  <si>
    <t>26</t>
  </si>
  <si>
    <t>721171803</t>
  </si>
  <si>
    <t>Demontáž potrubí z novodurových trub odpadních nebo připojovacích do D 75</t>
  </si>
  <si>
    <t>CS ÚRS 2024 02</t>
  </si>
  <si>
    <t>-1901501212</t>
  </si>
  <si>
    <t>https://podminky.urs.cz/item/CS_URS_2024_02/721171803</t>
  </si>
  <si>
    <t>0,5+1,5+0,5</t>
  </si>
  <si>
    <t>722</t>
  </si>
  <si>
    <t>Zdravotechnika - vnitřní vodovod</t>
  </si>
  <si>
    <t>27</t>
  </si>
  <si>
    <t>722130802</t>
  </si>
  <si>
    <t>Demontáž potrubí z ocelových trubek pozinkovaných závitových přes 25 do DN 40</t>
  </si>
  <si>
    <t>1792134630</t>
  </si>
  <si>
    <t>https://podminky.urs.cz/item/CS_URS_2024_02/722130802</t>
  </si>
  <si>
    <t>2,7"kuchyně"</t>
  </si>
  <si>
    <t>28</t>
  </si>
  <si>
    <t>722170804</t>
  </si>
  <si>
    <t>Demontáž rozvodů vody z plastů přes 25 do Ø 50 mm</t>
  </si>
  <si>
    <t>-276112207</t>
  </si>
  <si>
    <t>https://podminky.urs.cz/item/CS_URS_2024_02/722170804</t>
  </si>
  <si>
    <t>(2,6+1,5)*2"vedení přes schodiště</t>
  </si>
  <si>
    <t>3*1,5"v koupelně na chodbě"</t>
  </si>
  <si>
    <t>1"kuchyně"</t>
  </si>
  <si>
    <t>29</t>
  </si>
  <si>
    <t>722181812</t>
  </si>
  <si>
    <t>Demontáž ochrany potrubí plstěných pásů z trub, průměru do 50 mm</t>
  </si>
  <si>
    <t>1096366029</t>
  </si>
  <si>
    <t>https://podminky.urs.cz/item/CS_URS_2024_02/722181812</t>
  </si>
  <si>
    <t>723</t>
  </si>
  <si>
    <t>Zdravotechnika - vnitřní plynovod</t>
  </si>
  <si>
    <t>30</t>
  </si>
  <si>
    <t>723150802</t>
  </si>
  <si>
    <t>Demontáž potrubí svařovaného z ocelových trubek hladkých přes 32 do Ø 44,5</t>
  </si>
  <si>
    <t>-1722039134</t>
  </si>
  <si>
    <t>https://podminky.urs.cz/item/CS_URS_2024_02/723150802</t>
  </si>
  <si>
    <t>1,85*2,1"demontáž domovního plynovodu 2. NP"</t>
  </si>
  <si>
    <t>3,2+0,5+1,8+1+2+0,35"demontáž domovního plynovodu 3. NP"</t>
  </si>
  <si>
    <t>725</t>
  </si>
  <si>
    <t>Zdravotechnika - zařizovací předměty</t>
  </si>
  <si>
    <t>31</t>
  </si>
  <si>
    <t>725110811</t>
  </si>
  <si>
    <t>Demontáž klozetů splachovacíchch s nádrží nebo tlakovým splachovačem</t>
  </si>
  <si>
    <t>soubor</t>
  </si>
  <si>
    <t>613021376</t>
  </si>
  <si>
    <t>https://podminky.urs.cz/item/CS_URS_2024_02/725110811</t>
  </si>
  <si>
    <t>1+1+1</t>
  </si>
  <si>
    <t>32</t>
  </si>
  <si>
    <t>725210821</t>
  </si>
  <si>
    <t>Demontáž umyvadel bez výtokových armatur umyvadel</t>
  </si>
  <si>
    <t>-1182416480</t>
  </si>
  <si>
    <t>https://podminky.urs.cz/item/CS_URS_2024_02/725210821</t>
  </si>
  <si>
    <t>1+1</t>
  </si>
  <si>
    <t>33</t>
  </si>
  <si>
    <t>725220851</t>
  </si>
  <si>
    <t>Demontáž van akrylátových</t>
  </si>
  <si>
    <t>-260297384</t>
  </si>
  <si>
    <t>https://podminky.urs.cz/item/CS_URS_2025_01/725220851</t>
  </si>
  <si>
    <t>34</t>
  </si>
  <si>
    <t>725240811</t>
  </si>
  <si>
    <t>Demontáž sprchových kabin a vaniček bez výtokových armatur kabin</t>
  </si>
  <si>
    <t>-1230195913</t>
  </si>
  <si>
    <t>https://podminky.urs.cz/item/CS_URS_2024_02/725240811</t>
  </si>
  <si>
    <t>35</t>
  </si>
  <si>
    <t>725706812</t>
  </si>
  <si>
    <t>Demontáž kameninových dřezů, výlevek a proplachovacích misek v laboratořích dvojitých</t>
  </si>
  <si>
    <t>1562175666</t>
  </si>
  <si>
    <t>https://podminky.urs.cz/item/CS_URS_2024_02/725706812</t>
  </si>
  <si>
    <t>36</t>
  </si>
  <si>
    <t>725860811</t>
  </si>
  <si>
    <t>Demontáž zápachových uzávěrek pro zařizovací předměty jednoduchých</t>
  </si>
  <si>
    <t>1855787314</t>
  </si>
  <si>
    <t>https://podminky.urs.cz/item/CS_URS_2024_02/725860811</t>
  </si>
  <si>
    <t>731</t>
  </si>
  <si>
    <t>Ústřední vytápění - kotelny</t>
  </si>
  <si>
    <t>37</t>
  </si>
  <si>
    <t>731200823</t>
  </si>
  <si>
    <t>Demontáž kotlů ocelových na kapalná nebo plynná paliva, o výkonu do 25 kW</t>
  </si>
  <si>
    <t>-2103425917</t>
  </si>
  <si>
    <t>https://podminky.urs.cz/item/CS_URS_2024_02/731200823</t>
  </si>
  <si>
    <t>762</t>
  </si>
  <si>
    <t>Konstrukce tesařské</t>
  </si>
  <si>
    <t>38</t>
  </si>
  <si>
    <t>762841811</t>
  </si>
  <si>
    <t>Demontáž podbíjení obkladů stropů a střech sklonu do 60° z hrubých prken tl. do 35 mm bez omítky</t>
  </si>
  <si>
    <t>-88748562</t>
  </si>
  <si>
    <t>https://podminky.urs.cz/item/CS_URS_2025_01/762841811</t>
  </si>
  <si>
    <t>2,48*2,84"1P06"</t>
  </si>
  <si>
    <t>1,6*3,2"1P09 část pod nižší střechou"</t>
  </si>
  <si>
    <t>771</t>
  </si>
  <si>
    <t>Podlahy z dlaždic</t>
  </si>
  <si>
    <t>39</t>
  </si>
  <si>
    <t>771573810</t>
  </si>
  <si>
    <t>Demontáž podlah z dlaždic keramických lepených</t>
  </si>
  <si>
    <t>-1448102368</t>
  </si>
  <si>
    <t>https://podminky.urs.cz/item/CS_URS_2024_02/771573810</t>
  </si>
  <si>
    <t>1,57*2,25"původní soc. zařízení z chodby"</t>
  </si>
  <si>
    <t>776</t>
  </si>
  <si>
    <t>Podlahy povlakové</t>
  </si>
  <si>
    <t>40</t>
  </si>
  <si>
    <t>776201814</t>
  </si>
  <si>
    <t>Demontáž povlakových podlahovin volně položených podlepených páskou</t>
  </si>
  <si>
    <t>-1118007217</t>
  </si>
  <si>
    <t>https://podminky.urs.cz/item/CS_URS_2025_01/776201814</t>
  </si>
  <si>
    <t>14,42"2P08"</t>
  </si>
  <si>
    <t>781</t>
  </si>
  <si>
    <t>Dokončovací práce - obklady</t>
  </si>
  <si>
    <t>41</t>
  </si>
  <si>
    <t>781473810</t>
  </si>
  <si>
    <t>Demontáž obkladů z dlaždic keramických lepených</t>
  </si>
  <si>
    <t>-724464868</t>
  </si>
  <si>
    <t>https://podminky.urs.cz/item/CS_URS_2024_02/781473810</t>
  </si>
  <si>
    <t>2,25*2*2+1,57*1,8+1,57*2-0,6*2"stávající soc, zařízení"</t>
  </si>
  <si>
    <t>HZS</t>
  </si>
  <si>
    <t>Hodinové zúčtovací sazby</t>
  </si>
  <si>
    <t>42</t>
  </si>
  <si>
    <t>HZS1291</t>
  </si>
  <si>
    <t>Hodinové zúčtovací sazby profesí HSV zemní a pomocné práce pomocný stavební dělník</t>
  </si>
  <si>
    <t>hod</t>
  </si>
  <si>
    <t>512</t>
  </si>
  <si>
    <t>1581619857</t>
  </si>
  <si>
    <t>https://podminky.urs.cz/item/CS_URS_2025_01/HZS1291</t>
  </si>
  <si>
    <t>2*5"vyklizení půdy objektu od komunálního odpadu 3.NP"</t>
  </si>
  <si>
    <t>2*2"vyklizení sklepa od komunálního odpadu"</t>
  </si>
  <si>
    <t>2*2"vyklizení bytů od komunálního odpadu a nábytku"</t>
  </si>
  <si>
    <t>202 - ASŘ nové konstrukce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</si>
  <si>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</si>
  <si>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</si>
  <si>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</si>
  <si>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</si>
  <si>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763 - Konstrukce suché výstavby</t>
  </si>
  <si>
    <t xml:space="preserve">    766 - Konstrukce truhlářské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</si>
  <si>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</si>
  <si>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</si>
  <si>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</si>
  <si>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>Svislé a kompletní konstrukce</t>
  </si>
  <si>
    <t>310232015</t>
  </si>
  <si>
    <t>Zazdívka otvorů ve zdivu nadzákladovém děrovanými broušenými cihlami plochy přes 1 m2 do 4 m2 na tenkovrstvou maltu, tl. zdiva 175 mm</t>
  </si>
  <si>
    <t>1796869897</t>
  </si>
  <si>
    <t>https://podminky.urs.cz/item/CS_URS_2025_01/310232015</t>
  </si>
  <si>
    <t>1*2,1"NK03"</t>
  </si>
  <si>
    <t>310232075</t>
  </si>
  <si>
    <t>Zazdívka otvorů ve zdivu nadzákladovém děrovanými broušenými cihlami plochy přes 1 m2 do 4 m2 na tenkovrstvou maltu, tl. zdiva 440 mm</t>
  </si>
  <si>
    <t>1533492530</t>
  </si>
  <si>
    <t>https://podminky.urs.cz/item/CS_URS_2025_01/310232075</t>
  </si>
  <si>
    <t>1,57*2,1"NK02"</t>
  </si>
  <si>
    <t>Vodorovné konstrukce</t>
  </si>
  <si>
    <t>411235220</t>
  </si>
  <si>
    <t>Zazdívka otvorů v klenbách cihlami pálenými včetně bednění a odbednění plochy do 0,0225 m2, tl. přes 150 do 300 mm</t>
  </si>
  <si>
    <t>679839877</t>
  </si>
  <si>
    <t>https://podminky.urs.cz/item/CS_URS_2025_01/411235220</t>
  </si>
  <si>
    <t>3+2"ZTI vodovod + kanalizace"</t>
  </si>
  <si>
    <t>413941121</t>
  </si>
  <si>
    <t>Osazování ocelových válcovaných nosníků ve stropech I nebo IE nebo U nebo UE nebo L do č.12 nebo výšky do 120 mm</t>
  </si>
  <si>
    <t>1037879457</t>
  </si>
  <si>
    <t>https://podminky.urs.cz/item/CS_URS_2025_01/413941121</t>
  </si>
  <si>
    <t>(1,45*2)*0,0111"překlad mezi 2P08 a 2P05</t>
  </si>
  <si>
    <t xml:space="preserve">(1,5*3)*0,0111"překlad mezi 1P08 a  1P09"</t>
  </si>
  <si>
    <t>M</t>
  </si>
  <si>
    <t>13010714</t>
  </si>
  <si>
    <t>ocel profilová jakost S235JR (11 375) průřez I (IPN) 120</t>
  </si>
  <si>
    <t>-1680806246</t>
  </si>
  <si>
    <t>Úpravy povrchů, podlahy a osazování výplní</t>
  </si>
  <si>
    <t>612142001</t>
  </si>
  <si>
    <t>Pletivo vnitřních ploch v ploše nebo pruzích, na plném podkladu sklovláknité vtlačené do tmelu včetně tmelu stěn</t>
  </si>
  <si>
    <t>-1096246390</t>
  </si>
  <si>
    <t>https://podminky.urs.cz/item/CS_URS_2025_01/612142001</t>
  </si>
  <si>
    <t>"NK04"</t>
  </si>
  <si>
    <t>(1,5*2+2,77*2)*3,4-1,3*2"0P18"</t>
  </si>
  <si>
    <t>(2,65*2+2,5*2)*2,7-1,3*2,1"0P12"</t>
  </si>
  <si>
    <t>(2,25*2+1,57*2)*2,65-0,8*2-0,5*0,7"2P07"</t>
  </si>
  <si>
    <t>(4,42*2+1,82*2+2,4*2)*2,65"2P08 včetně schodiště"</t>
  </si>
  <si>
    <t>(2,33*2+1,57*2)*3,4-0,8*2-0,5*0,7"1P07"</t>
  </si>
  <si>
    <t>(2,48*2+2,84*2)*3,15-0,6*2"1P06"</t>
  </si>
  <si>
    <t>(4,88*2+1,6*2)*3,15-1*2-0,6*2-0,8*2+(2,6*2+4,55*2)*3,15+(0,5*2+1,5)*3,15"1P09 a 1P08"</t>
  </si>
  <si>
    <t>(2,33*2+1,57*2)*3,4-0,8*2"0P09"</t>
  </si>
  <si>
    <t>(2,6*2+4,25*2)*3,4+(1,5*2+0,5*2)*3,4"0P06</t>
  </si>
  <si>
    <t>612311131</t>
  </si>
  <si>
    <t>Vápenný štuk vnitřních ploch tloušťky do 3 mm svislých konstrukcí stěn</t>
  </si>
  <si>
    <t>1072249136</t>
  </si>
  <si>
    <t>https://podminky.urs.cz/item/CS_URS_2025_01/612311131</t>
  </si>
  <si>
    <t>632481215</t>
  </si>
  <si>
    <t>Separační vrstva k oddělení podlahových vrstev z geotextilie</t>
  </si>
  <si>
    <t>1478399534</t>
  </si>
  <si>
    <t>https://podminky.urs.cz/item/CS_URS_2025_01/632481215</t>
  </si>
  <si>
    <t>51,41"1P10 - P3S"</t>
  </si>
  <si>
    <t>38,5"2P01 - P3S"</t>
  </si>
  <si>
    <t>3,5"2P07 - P2S"</t>
  </si>
  <si>
    <t>14,42"2P08 - P2S"</t>
  </si>
  <si>
    <t>7,05"1P06 - P1V"</t>
  </si>
  <si>
    <t>8,43"1P09 - P2S"</t>
  </si>
  <si>
    <t>6,61"0P12 - P4D"</t>
  </si>
  <si>
    <t>4,15"0P12 - P4D"</t>
  </si>
  <si>
    <t>134,07*2 "Přepočtené koeficientem množství</t>
  </si>
  <si>
    <t>642944121</t>
  </si>
  <si>
    <t>Osazení ocelových dveřních zárubní lisovaných nebo z úhelníků dodatečně s vybetonováním prahu, plochy do 2,5 m2</t>
  </si>
  <si>
    <t>-690735315</t>
  </si>
  <si>
    <t>https://podminky.urs.cz/item/CS_URS_2025_01/642944121</t>
  </si>
  <si>
    <t>1"D03"</t>
  </si>
  <si>
    <t>3+1"D05"</t>
  </si>
  <si>
    <t>1"D01"</t>
  </si>
  <si>
    <t>55331563</t>
  </si>
  <si>
    <t>zárubeň jednokřídlá ocelová pro zdění s protipožární úpravou tl stěny 110-150mm rozměru 900/1970, 2100mm</t>
  </si>
  <si>
    <t>-2092635308</t>
  </si>
  <si>
    <t>55331562</t>
  </si>
  <si>
    <t>zárubeň jednokřídlá ocelová pro zdění s protipožární úpravou tl stěny 110-150mm rozměru 800/1970, 2100mm</t>
  </si>
  <si>
    <t>1577678718</t>
  </si>
  <si>
    <t>55331560</t>
  </si>
  <si>
    <t>zárubeň jednokřídlá ocelová pro zdění s protipožární úpravou tl stěny 110-150mm rozměru 600/1970, 2100mm</t>
  </si>
  <si>
    <t>1755040893</t>
  </si>
  <si>
    <t>998</t>
  </si>
  <si>
    <t>Přesun hmot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</si>
  <si>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</si>
  <si>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</si>
  <si>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1069368544</t>
  </si>
  <si>
    <t>https://podminky.urs.cz/item/CS_URS_2025_01/998018002</t>
  </si>
  <si>
    <t>713111121</t>
  </si>
  <si>
    <t>Montáž tepelné izolace stropů rohožemi, pásy, dílci, deskami, bloky (izolační materiál ve specifikaci) rovných spodem s uchycením (drátem, páskou apod.)</t>
  </si>
  <si>
    <t>-949502248</t>
  </si>
  <si>
    <t>https://podminky.urs.cz/item/CS_URS_2025_01/713111121</t>
  </si>
  <si>
    <t>3,5"0P09 - NK05"</t>
  </si>
  <si>
    <t>8,43"1P09 - NK05"</t>
  </si>
  <si>
    <t>7,05"1P07 - NK05"</t>
  </si>
  <si>
    <t>3,65"1P06 - NK05"</t>
  </si>
  <si>
    <t>(1,5*2+2,77*2)*3,4-1,3*2"0P18 - NK05"</t>
  </si>
  <si>
    <t>(2,65*2+2,5*2)*2,7-1,3*2,1"0P12 - NK05"</t>
  </si>
  <si>
    <t>Mezisoučet</t>
  </si>
  <si>
    <t>3,5*2,6"schodiště 3. NP - NK11"</t>
  </si>
  <si>
    <t>14,42"2P08 - NK11"</t>
  </si>
  <si>
    <t>3,5"2P07 - NK11"</t>
  </si>
  <si>
    <t>63152096</t>
  </si>
  <si>
    <t>pás tepelně izolační univerzální λ=0,032-0,033 tl 50mm</t>
  </si>
  <si>
    <t>-969710023</t>
  </si>
  <si>
    <t>74,146"NK05 sníženo o TI započtenou v Tl. 40 mm v položce SDK podhledu"</t>
  </si>
  <si>
    <t>74,146*1,05 "Přepočtené koeficientem množství</t>
  </si>
  <si>
    <t>63152104</t>
  </si>
  <si>
    <t>pás tepelně izolační univerzální λ=0,032-0,033 tl 160mm</t>
  </si>
  <si>
    <t>1636994020</t>
  </si>
  <si>
    <t xml:space="preserve">27,02"NK11  sníženo o TI započtenou v Tl. 40 mm v položce SDK podhledu"</t>
  </si>
  <si>
    <t>713121121</t>
  </si>
  <si>
    <t>Montáž tepelné izolace podlah rohožemi, pásy, deskami, dílci, bloky (izolační materiál ve specifikaci) kladenými volně dvouvrstvá</t>
  </si>
  <si>
    <t>33444533</t>
  </si>
  <si>
    <t>https://podminky.urs.cz/item/CS_URS_2025_01/713121121</t>
  </si>
  <si>
    <t>4,15"0P18 - P4D"</t>
  </si>
  <si>
    <t>63150947</t>
  </si>
  <si>
    <t>deska tepelně izolační minerální plovoucích podlah λ=0,033-0,035 tl 50mm</t>
  </si>
  <si>
    <t>1907872343</t>
  </si>
  <si>
    <t>33,4</t>
  </si>
  <si>
    <t>33,4*2,1 "Přepočtené koeficientem množství</t>
  </si>
  <si>
    <t>63141434</t>
  </si>
  <si>
    <t>deska tepelně izolační minerální plovoucích podlah λ=0,033-0,035 tl 40mm</t>
  </si>
  <si>
    <t>2042343514</t>
  </si>
  <si>
    <t>63152099</t>
  </si>
  <si>
    <t>pás tepelně izolační univerzální λ=0,032-0,033 tl 100mm</t>
  </si>
  <si>
    <t>620427183</t>
  </si>
  <si>
    <t>89,91"P3S"</t>
  </si>
  <si>
    <t>89,91*2,05 "Přepočtené koeficientem množství</t>
  </si>
  <si>
    <t>998713121</t>
  </si>
  <si>
    <t>Přesun hmot pro izolace tepelné stanovený z hmotnosti přesunovaného materiálu vodorovná dopravní vzdálenost do 50 m ruční (bez užití mechanizace) v objektech výšky do 6 m</t>
  </si>
  <si>
    <t>510340759</t>
  </si>
  <si>
    <t>https://podminky.urs.cz/item/CS_URS_2025_01/998713121</t>
  </si>
  <si>
    <t>762083111</t>
  </si>
  <si>
    <t>Impregnace řeziva máčením proti dřevokaznému hmyzu a houbám, třída ohrožení 1 a 2 (dřevo v interiéru)</t>
  </si>
  <si>
    <t>-757849878</t>
  </si>
  <si>
    <t>https://podminky.urs.cz/item/CS_URS_2025_01/762083111</t>
  </si>
  <si>
    <t>0,761+0,298+0,375+0,936</t>
  </si>
  <si>
    <t>762521108</t>
  </si>
  <si>
    <t>Položení podlah nehoblovaných na sraz z fošen hrubých</t>
  </si>
  <si>
    <t>-1562851317</t>
  </si>
  <si>
    <t>https://podminky.urs.cz/item/CS_URS_2025_01/762521108</t>
  </si>
  <si>
    <t>4,3*1,2+3*1"1P10 - P3S pochozí část ode dveří k oknům"</t>
  </si>
  <si>
    <t>1,17*1+3,5*1+4,3*1+1,9*1"2P01 - P3S pochozí část ode dveří k oknům"</t>
  </si>
  <si>
    <t>60511022</t>
  </si>
  <si>
    <t>řezivo jehličnaté středové smrk tl 33-100mm dl 2-3,5m</t>
  </si>
  <si>
    <t>70122891</t>
  </si>
  <si>
    <t>19,03*0,04 "Přepočtené koeficientem množství</t>
  </si>
  <si>
    <t>762751110</t>
  </si>
  <si>
    <t>Montáž prostorových konstrukcí vázaných na sraz (na hladko - bez zářezů) z řeziva hraněného nebo polohraněného průřezové plochy do 120 cm2</t>
  </si>
  <si>
    <t>-312359746</t>
  </si>
  <si>
    <t>https://podminky.urs.cz/item/CS_URS_2025_01/762751110</t>
  </si>
  <si>
    <t xml:space="preserve">(4,3*2+3,5*2)+(4,3+2,5)*1,2"P3S  - 1P10 konstrukce pochozího roštu"</t>
  </si>
  <si>
    <t xml:space="preserve">(1*3+2,5*2+4,3*2+1,9*2)+(2,7*2+3*1+5*1+2*1)"P3S  -2P01 konstrukce pochozího roštu"</t>
  </si>
  <si>
    <t>60512125</t>
  </si>
  <si>
    <t>hranol stavební řezivo průřezu do 120cm2 do dl 6m</t>
  </si>
  <si>
    <t>722405520</t>
  </si>
  <si>
    <t>59,56*0,05*0,1"fošny 5x10 cm"</t>
  </si>
  <si>
    <t>762795000</t>
  </si>
  <si>
    <t>Spojovací prostředky prostorových vázaných konstrukcí hřebíky, svorníky, fixační prkna</t>
  </si>
  <si>
    <t>-862730968</t>
  </si>
  <si>
    <t>https://podminky.urs.cz/item/CS_URS_2025_01/762795000</t>
  </si>
  <si>
    <t>0,375+0,936</t>
  </si>
  <si>
    <t>762811410</t>
  </si>
  <si>
    <t>Záklop stropů montáž (materiál ve specifikaci) z prken hrubých zapuštěného na sraz spáry nekryté</t>
  </si>
  <si>
    <t>393331398</t>
  </si>
  <si>
    <t>https://podminky.urs.cz/item/CS_URS_2025_01/762811410</t>
  </si>
  <si>
    <t>15"předpoklad výměny poškozených částí - náhrada stávajícího záklopu"</t>
  </si>
  <si>
    <t>60515111</t>
  </si>
  <si>
    <t>řezivo jehličnaté boční prkno 20-30mm</t>
  </si>
  <si>
    <t>-565500503</t>
  </si>
  <si>
    <t>15*0,025 "Přepočtené koeficientem množství</t>
  </si>
  <si>
    <t>762823240</t>
  </si>
  <si>
    <t>Montáž stropních trámů z hoblovaného řeziva s trámovými výměnami, průřezové plochy přes 450 do 540 cm2</t>
  </si>
  <si>
    <t>1839248101</t>
  </si>
  <si>
    <t>https://podminky.urs.cz/item/CS_URS_2025_01/762823240</t>
  </si>
  <si>
    <t>3*5,2"předpoklad výměny poškozených částí - náhrada trámů"</t>
  </si>
  <si>
    <t>60512146</t>
  </si>
  <si>
    <t>hranol stavební řezivo průřezu nad 450cm2 dl 6-8m</t>
  </si>
  <si>
    <t>-2143304660</t>
  </si>
  <si>
    <t>15,6*0,06 "Přepočtené koeficientem množství</t>
  </si>
  <si>
    <t>762895000</t>
  </si>
  <si>
    <t>Spojovací prostředky záklopu stropů, stropnic, podbíjení hřebíky, svorníky</t>
  </si>
  <si>
    <t>-818754575</t>
  </si>
  <si>
    <t>https://podminky.urs.cz/item/CS_URS_2025_01/762895000</t>
  </si>
  <si>
    <t>0,761+0,298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</si>
  <si>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</si>
  <si>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</si>
  <si>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-2044753070</t>
  </si>
  <si>
    <t>https://podminky.urs.cz/item/CS_URS_2025_01/998762122</t>
  </si>
  <si>
    <t>763</t>
  </si>
  <si>
    <t>Konstrukce suché výstavby</t>
  </si>
  <si>
    <t>763131751</t>
  </si>
  <si>
    <t>Podhled ze sádrokartonových desek ostatní práce a konstrukce na podhledech ze sádrokartonových desek montáž parotěsné zábrany</t>
  </si>
  <si>
    <t>-1633019223</t>
  </si>
  <si>
    <t>https://podminky.urs.cz/item/CS_URS_2025_01/763131751</t>
  </si>
  <si>
    <t>3,5+2,8*3,5"2P07 + schodiště- NK11"</t>
  </si>
  <si>
    <t>7,05"1P06 - NK05"</t>
  </si>
  <si>
    <t>3,65"1P07 - NK05"</t>
  </si>
  <si>
    <t>1,6*2,6"1P08 bez schodiště NK05"</t>
  </si>
  <si>
    <t>3,5"0P09 - NK05</t>
  </si>
  <si>
    <t>28329276</t>
  </si>
  <si>
    <t>fólie PE vyztužená pro parotěsnou vrstvu (reakce na oheň - třída E) 140g/m2</t>
  </si>
  <si>
    <t>472313505</t>
  </si>
  <si>
    <t>65,27*1,1235 "Přepočtené koeficientem množství</t>
  </si>
  <si>
    <t>763132131</t>
  </si>
  <si>
    <t>Podhled ze sádrokartonových desek - samostatný požární předěl dvouvrstvá nosná konstrukce z ocelových profilů CD, UD s oboustrannou požární odolností celoplošná izolace a nad nosnými CD profily pruhy izolace š. 150 mm objemové hmotnosti 40 kg/m3 jednoduše opláštěná deskou protipožární DF tl. 15 mm, TI tl. 40 mm 40 kg/m3, EI Z/S 15/45</t>
  </si>
  <si>
    <t>170588736</t>
  </si>
  <si>
    <t>https://podminky.urs.cz/item/CS_URS_2025_01/763132131</t>
  </si>
  <si>
    <t>763153401</t>
  </si>
  <si>
    <t>Podlaha ze sádrokartonových desek ze dvou desek sponkovaných (šroubovaných) a slepených tmelem tl. 2x12,5 mm podlaha tl. 25 mm</t>
  </si>
  <si>
    <t>113699131</t>
  </si>
  <si>
    <t>https://podminky.urs.cz/item/CS_URS_2025_01/763153401</t>
  </si>
  <si>
    <t>763158115</t>
  </si>
  <si>
    <t>Podlaha ze sádrokartonových desek ostatní práce a konstrukce na sádrokartonových podlahách suchý podsyp tl. 10 mm</t>
  </si>
  <si>
    <t>-145008027</t>
  </si>
  <si>
    <t>https://podminky.urs.cz/item/CS_URS_2025_01/763158115</t>
  </si>
  <si>
    <t>763158118</t>
  </si>
  <si>
    <t>Podlaha ze sádrokartonových desek ostatní práce a konstrukce na sádrokartonových podlahách suchý podsyp Příplatek k ceně -8115 za každý další 10 mm tloušťky suchého podsypu</t>
  </si>
  <si>
    <t>-1758549989</t>
  </si>
  <si>
    <t>https://podminky.urs.cz/item/CS_URS_2025_01/763158118</t>
  </si>
  <si>
    <t>33,4*4 "Přepočtené koeficientem množství</t>
  </si>
  <si>
    <t>763251111</t>
  </si>
  <si>
    <t>Podlaha ze sádrovláknitých desek na pero a drážku z podlahových prvků tl. 20 mm podlaha tl. 20 mm bez podsypu</t>
  </si>
  <si>
    <t>1235366371</t>
  </si>
  <si>
    <t>https://podminky.urs.cz/item/CS_URS_2025_01/763251111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</si>
  <si>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</si>
  <si>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</si>
  <si>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-1136470800</t>
  </si>
  <si>
    <t>https://podminky.urs.cz/item/CS_URS_2025_01/998763332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</si>
  <si>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</si>
  <si>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</si>
  <si>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</si>
  <si>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</si>
  <si>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-1943517354</t>
  </si>
  <si>
    <t>https://podminky.urs.cz/item/CS_URS_2025_01/766660001</t>
  </si>
  <si>
    <t>4+1+1+4"D05+D03+D01+stávající"</t>
  </si>
  <si>
    <t>43</t>
  </si>
  <si>
    <t>61165314</t>
  </si>
  <si>
    <t>dveře jednokřídlé dřevotřískové protipožární EI (EW) 30 D3 povrch laminátový plné 900x1970-2100mm</t>
  </si>
  <si>
    <t>373570202</t>
  </si>
  <si>
    <t>44</t>
  </si>
  <si>
    <t>61162098</t>
  </si>
  <si>
    <t>dveře jednokřídlé dřevotřískové protipožární EI (EW) 30 D3 povrch laminátový plné 800x1970-2100mm</t>
  </si>
  <si>
    <t>1173363470</t>
  </si>
  <si>
    <t>4"D05"</t>
  </si>
  <si>
    <t>45</t>
  </si>
  <si>
    <t>61162096</t>
  </si>
  <si>
    <t>dveře jednokřídlé dřevotřískové protipožární EI (EW) 30 D3 povrch laminátový plné 600x1970-2100mm</t>
  </si>
  <si>
    <t>-1249444752</t>
  </si>
  <si>
    <t>46</t>
  </si>
  <si>
    <t>766660729</t>
  </si>
  <si>
    <t>Montáž dveřních doplňků dveřního kování interiérového štítku s klikou</t>
  </si>
  <si>
    <t>-638646681</t>
  </si>
  <si>
    <t>https://podminky.urs.cz/item/CS_URS_2025_01/766660729</t>
  </si>
  <si>
    <t>47</t>
  </si>
  <si>
    <t>54914123</t>
  </si>
  <si>
    <t>dveřní kování interiérové rozetové klika/klika</t>
  </si>
  <si>
    <t>1292387068</t>
  </si>
  <si>
    <t>48</t>
  </si>
  <si>
    <t>766660751</t>
  </si>
  <si>
    <t>Montáž dveřních doplňků dveřního kování interiérového zámku</t>
  </si>
  <si>
    <t>-522597155</t>
  </si>
  <si>
    <t>https://podminky.urs.cz/item/CS_URS_2025_01/766660751</t>
  </si>
  <si>
    <t>49</t>
  </si>
  <si>
    <t>54924011</t>
  </si>
  <si>
    <t>zámek zadlabací vložkový pravolevý rozteč 90x50,5mm</t>
  </si>
  <si>
    <t>-1973745354</t>
  </si>
  <si>
    <t>50</t>
  </si>
  <si>
    <t>54964204</t>
  </si>
  <si>
    <t>vložka cylindrická stavební 30+45</t>
  </si>
  <si>
    <t>-1557704282</t>
  </si>
  <si>
    <t>51</t>
  </si>
  <si>
    <t>766695212</t>
  </si>
  <si>
    <t>Montáž ostatních truhlářských konstrukcí prahů dveří jednokřídlových, šířky do 100 mm</t>
  </si>
  <si>
    <t>-1983870796</t>
  </si>
  <si>
    <t>https://podminky.urs.cz/item/CS_URS_2025_01/766695212</t>
  </si>
  <si>
    <t>52</t>
  </si>
  <si>
    <t>61187156</t>
  </si>
  <si>
    <t>práh dveřní dřevěný dubový tl 20mm dl 820mm š 100mm</t>
  </si>
  <si>
    <t>-1252772247</t>
  </si>
  <si>
    <t>4+1+1+1</t>
  </si>
  <si>
    <t>53</t>
  </si>
  <si>
    <t>61187116</t>
  </si>
  <si>
    <t>práh dveřní dřevěný dubový tl 20mm dl 620mm š 100mm</t>
  </si>
  <si>
    <t>475021491</t>
  </si>
  <si>
    <t>54</t>
  </si>
  <si>
    <t>61187176</t>
  </si>
  <si>
    <t>práh dveřní dřevěný dubový tl 20mm dl 920mm š 100mm</t>
  </si>
  <si>
    <t>-170785938</t>
  </si>
  <si>
    <t>55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</si>
  <si>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</si>
  <si>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</si>
  <si>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81590825</t>
  </si>
  <si>
    <t>https://podminky.urs.cz/item/CS_URS_2025_01/998766122</t>
  </si>
  <si>
    <t>56</t>
  </si>
  <si>
    <t>771111011</t>
  </si>
  <si>
    <t>Příprava podkladu před provedením dlažby vysátí podlah</t>
  </si>
  <si>
    <t>-1706171073</t>
  </si>
  <si>
    <t>https://podminky.urs.cz/item/CS_URS_2025_01/771111011</t>
  </si>
  <si>
    <t>57</t>
  </si>
  <si>
    <t>771151011</t>
  </si>
  <si>
    <t>Příprava podkladu před provedením dlažby samonivelační stěrka min. pevnosti 20 MPa, tloušťky do 3 mm</t>
  </si>
  <si>
    <t>1354310449</t>
  </si>
  <si>
    <t>https://podminky.urs.cz/item/CS_URS_2025_01/771151011</t>
  </si>
  <si>
    <t>58</t>
  </si>
  <si>
    <t>771474112</t>
  </si>
  <si>
    <t>Montáž soklů z dlaždic keramických lepených cementovým flexibilním lepidlem rovných, výšky přes 65 do 90 mm</t>
  </si>
  <si>
    <t>-1505687948</t>
  </si>
  <si>
    <t>https://podminky.urs.cz/item/CS_URS_2025_01/771474112</t>
  </si>
  <si>
    <t>(1,57*2+2,25*2)-0,8"2P07 - P2S"</t>
  </si>
  <si>
    <t>(1,83*2+4,47*2)-2,6-0,8-0,6-0,9"2P08 - P2S"</t>
  </si>
  <si>
    <t>(4,88*2+1,6*2)-0,6-0,8-0,9"1P09 - P2S"</t>
  </si>
  <si>
    <t>(1,5*2+2,77*2)-1,3"0P12 - P4D"</t>
  </si>
  <si>
    <t>(2,5*2+2,65*2)-1,3-0,8"0P12 - P4D"</t>
  </si>
  <si>
    <t>59</t>
  </si>
  <si>
    <t>59761184</t>
  </si>
  <si>
    <t>sokl keramický mrazuvzdorný povrch hladký/matný tl do 10mm výšky přes 65 do 90mm</t>
  </si>
  <si>
    <t>776875588</t>
  </si>
  <si>
    <t>40,64*1,1 "Přepočtené koeficientem množství</t>
  </si>
  <si>
    <t>60</t>
  </si>
  <si>
    <t>771574414</t>
  </si>
  <si>
    <t>Montáž podlah z dlaždic keramických lepených cementovým flexibilním lepidlem hladkých, tloušťky do 10 mm přes 4 do 6 ks/m2</t>
  </si>
  <si>
    <t>1554252820</t>
  </si>
  <si>
    <t>https://podminky.urs.cz/item/CS_URS_2025_01/771574414</t>
  </si>
  <si>
    <t>61</t>
  </si>
  <si>
    <t>59761131</t>
  </si>
  <si>
    <t>dlažba keramická slinutá mrazuvzdorná povrch hladký/leštěný tl do 10mm přes 4 do 6ks/m2</t>
  </si>
  <si>
    <t>-124042149</t>
  </si>
  <si>
    <t>37,11*1,15 "Přepočtené koeficientem množství</t>
  </si>
  <si>
    <t>62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</si>
  <si>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</si>
  <si>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</si>
  <si>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-6557460</t>
  </si>
  <si>
    <t>https://podminky.urs.cz/item/CS_URS_2025_01/998771122</t>
  </si>
  <si>
    <t>775</t>
  </si>
  <si>
    <t>Podlahy skládané</t>
  </si>
  <si>
    <t>63</t>
  </si>
  <si>
    <t>775111311</t>
  </si>
  <si>
    <t>Příprava podkladu skládaných podlah a stěn vysátí podlah</t>
  </si>
  <si>
    <t>-2081992019</t>
  </si>
  <si>
    <t>https://podminky.urs.cz/item/CS_URS_2025_01/775111311</t>
  </si>
  <si>
    <t>64</t>
  </si>
  <si>
    <t>775121111</t>
  </si>
  <si>
    <t>Příprava podkladu skládaných podlah a stěn penetrace vodou ředitelná na savý podklad (válečkováním) podlah</t>
  </si>
  <si>
    <t>-505036026</t>
  </si>
  <si>
    <t>https://podminky.urs.cz/item/CS_URS_2025_01/775121111</t>
  </si>
  <si>
    <t>65</t>
  </si>
  <si>
    <t>775141151</t>
  </si>
  <si>
    <t>Příprava podkladu skládaných podlah a stěn vyrovnání samonivelační stěrkou podlah do mokrého prostředí, tloušťky do 3 mm</t>
  </si>
  <si>
    <t>1371151028</t>
  </si>
  <si>
    <t>https://podminky.urs.cz/item/CS_URS_2025_01/775141151</t>
  </si>
  <si>
    <t>66</t>
  </si>
  <si>
    <t>775413401</t>
  </si>
  <si>
    <t>Montáž lišty obvodové lepené</t>
  </si>
  <si>
    <t>-961253496</t>
  </si>
  <si>
    <t>https://podminky.urs.cz/item/CS_URS_2025_01/775413401</t>
  </si>
  <si>
    <t>2,48*2+2,84*2-0,6"1P06 - P1V"</t>
  </si>
  <si>
    <t>67</t>
  </si>
  <si>
    <t>61418101</t>
  </si>
  <si>
    <t>lišta podlahová dřevěná dub 8x35mm</t>
  </si>
  <si>
    <t>-1893816122</t>
  </si>
  <si>
    <t>10,04*1,08 "Přepočtené koeficientem množství</t>
  </si>
  <si>
    <t>68</t>
  </si>
  <si>
    <t>775541161</t>
  </si>
  <si>
    <t>Montáž podlah plovoucích z velkoplošných lamel vinylových na dřevovláknité nebo kompozitní desce, spojovaných zaklapnutím na zámek</t>
  </si>
  <si>
    <t>-426314770</t>
  </si>
  <si>
    <t>https://podminky.urs.cz/item/CS_URS_2025_01/775541161</t>
  </si>
  <si>
    <t>69</t>
  </si>
  <si>
    <t>28412002</t>
  </si>
  <si>
    <t>dílec vinylový heterogenní plovoucí na P+D úprava PUR kompozitní podložka, třída zátěže 33/42, hořlavost Bfl-s1, nášlapná vrstva 0,30mm tl 5,0mm</t>
  </si>
  <si>
    <t>871997398</t>
  </si>
  <si>
    <t>7,05*1,08 "Přepočtené koeficientem množství</t>
  </si>
  <si>
    <t>70</t>
  </si>
  <si>
    <t>775591191</t>
  </si>
  <si>
    <t>Ostatní prvky pro plovoucí podlahy montáž podložky vyrovnávací a tlumící</t>
  </si>
  <si>
    <t>1885213341</t>
  </si>
  <si>
    <t>https://podminky.urs.cz/item/CS_URS_2025_01/775591191</t>
  </si>
  <si>
    <t>71</t>
  </si>
  <si>
    <t>61155363</t>
  </si>
  <si>
    <t>podložka izolační z pěnového PE s parozábranou 2mm na povrchu s LDPE fólií 0,1mm a samolepícím proužkem 15mm celková š 1,1m</t>
  </si>
  <si>
    <t>499323492</t>
  </si>
  <si>
    <t>72</t>
  </si>
  <si>
    <t>998775122</t>
  </si>
  <si>
    <t>Přesun hmot pro podlahy skládané stanovený z hmotnosti přesunovaného materiálu vodorovná dopravní vzdálenost do 50 m ruční (bez užití mechanizace) v objektech výšky přes 6 do 12 m</t>
  </si>
  <si>
    <t>-1756145422</t>
  </si>
  <si>
    <t>https://podminky.urs.cz/item/CS_URS_2025_01/998775122</t>
  </si>
  <si>
    <t>783</t>
  </si>
  <si>
    <t>Dokončovací práce - nátěry</t>
  </si>
  <si>
    <t>73</t>
  </si>
  <si>
    <t>783301303</t>
  </si>
  <si>
    <t>Příprava podkladu zámečnických konstrukcí před provedením nátěru odrezivění odrezovačem bezoplachovým</t>
  </si>
  <si>
    <t>-1490741857</t>
  </si>
  <si>
    <t>https://podminky.urs.cz/item/CS_URS_2025_01/783301303</t>
  </si>
  <si>
    <t>74</t>
  </si>
  <si>
    <t>783301401</t>
  </si>
  <si>
    <t>Příprava podkladu zámečnických konstrukcí před provedením nátěru ometení</t>
  </si>
  <si>
    <t>-1389369515</t>
  </si>
  <si>
    <t>https://podminky.urs.cz/item/CS_URS_2025_01/783301401</t>
  </si>
  <si>
    <t>7*(2*2+0,8)*0,2+2*(2*2+0,6)*0,2+1*(2*2+0,9)*0,2"ocelové zárubně nové + stávající"</t>
  </si>
  <si>
    <t>75</t>
  </si>
  <si>
    <t>783314101</t>
  </si>
  <si>
    <t>Základní nátěr zámečnických konstrukcí jednonásobný syntetický</t>
  </si>
  <si>
    <t>-1704204819</t>
  </si>
  <si>
    <t>https://podminky.urs.cz/item/CS_URS_2025_01/783314101</t>
  </si>
  <si>
    <t>76</t>
  </si>
  <si>
    <t>783314201</t>
  </si>
  <si>
    <t>Základní antikorozní nátěr zámečnických konstrukcí jednonásobný syntetický standardní</t>
  </si>
  <si>
    <t>1298305569</t>
  </si>
  <si>
    <t>https://podminky.urs.cz/item/CS_URS_2025_01/783314201</t>
  </si>
  <si>
    <t>77</t>
  </si>
  <si>
    <t>783317101</t>
  </si>
  <si>
    <t>Krycí nátěr (email) zámečnických konstrukcí jednonásobný syntetický standardní</t>
  </si>
  <si>
    <t>-115833851</t>
  </si>
  <si>
    <t>https://podminky.urs.cz/item/CS_URS_2025_01/783317101</t>
  </si>
  <si>
    <t>784</t>
  </si>
  <si>
    <t>Dokončovací práce - malby a tapety</t>
  </si>
  <si>
    <t>78</t>
  </si>
  <si>
    <t>784111001</t>
  </si>
  <si>
    <t>Oprášení (ometení) podkladu v místnostech výšky do 3,80 m</t>
  </si>
  <si>
    <t>-717552659</t>
  </si>
  <si>
    <t>https://podminky.urs.cz/item/CS_URS_2025_01/784111001</t>
  </si>
  <si>
    <t>1,6*2,6+3,5*2,6"1P08 NK 05 + schodiště"</t>
  </si>
  <si>
    <t>79</t>
  </si>
  <si>
    <t>784121001</t>
  </si>
  <si>
    <t>Oškrabání malby v místnostech výšky do 3,80 m</t>
  </si>
  <si>
    <t>884032577</t>
  </si>
  <si>
    <t>https://podminky.urs.cz/item/CS_URS_2025_01/784121001</t>
  </si>
  <si>
    <t>"NK04 - před aplikací tmelu a sklovlíknité mřížky"</t>
  </si>
  <si>
    <t>80</t>
  </si>
  <si>
    <t>784211021</t>
  </si>
  <si>
    <t>Malby z malířských směsí oděruvzdorných za mokra jednonásobné, bílé za mokra oděruvzdorné středně v místnostech výšky do 3,80 m</t>
  </si>
  <si>
    <t>-473703227</t>
  </si>
  <si>
    <t>https://podminky.urs.cz/item/CS_URS_2025_01/784211021</t>
  </si>
  <si>
    <t>204 - PBŘ</t>
  </si>
  <si>
    <t xml:space="preserve">    727 - Zdravotechnika - protipožární ochrana</t>
  </si>
  <si>
    <t xml:space="preserve">    742 - Elektroinstalace - slaboproud</t>
  </si>
  <si>
    <t>953943211</t>
  </si>
  <si>
    <t>Osazování drobných kovových předmětů kotvených do stěny hasicího přístroje</t>
  </si>
  <si>
    <t>-1499351078</t>
  </si>
  <si>
    <t>https://podminky.urs.cz/item/CS_URS_2025_01/953943211</t>
  </si>
  <si>
    <t>2+1+1"dle PBŘ"</t>
  </si>
  <si>
    <t>44932114</t>
  </si>
  <si>
    <t>přístroj hasicí ruční práškový PG 6 LE</t>
  </si>
  <si>
    <t>-1283692498</t>
  </si>
  <si>
    <t>3+1</t>
  </si>
  <si>
    <t>-422495981</t>
  </si>
  <si>
    <t>727</t>
  </si>
  <si>
    <t>Zdravotechnika - protipožární ochrana</t>
  </si>
  <si>
    <t>727111001</t>
  </si>
  <si>
    <t>Protipožární trubní ucpávky ocelového potrubí bez izolace prostup stěnou tloušťky 100 mm požární odolnost EI 120 DN 25</t>
  </si>
  <si>
    <t>754075621</t>
  </si>
  <si>
    <t>https://podminky.urs.cz/item/CS_URS_2025_01/727111001</t>
  </si>
  <si>
    <t>2+1+1"plynovod domovní"</t>
  </si>
  <si>
    <t>727111003</t>
  </si>
  <si>
    <t>Protipožární trubní ucpávky ocelového potrubí bez izolace prostup stěnou tloušťky 100 mm požární odolnost EI 120 DN 50</t>
  </si>
  <si>
    <t>790831584</t>
  </si>
  <si>
    <t>https://podminky.urs.cz/item/CS_URS_2025_01/727111003</t>
  </si>
  <si>
    <t>1"kanalizace 3NP"</t>
  </si>
  <si>
    <t>998727121</t>
  </si>
  <si>
    <t>Přesun hmot pro protipožární ochranu stanovený z hmotnosti přesunovaného materiálu vodorovná dopravní vzdálenost do 50 m ruční (bez užití mechanizace) v objektech výšky do 6 m</t>
  </si>
  <si>
    <t>-405101041</t>
  </si>
  <si>
    <t>https://podminky.urs.cz/item/CS_URS_2025_01/998727121</t>
  </si>
  <si>
    <t>742</t>
  </si>
  <si>
    <t>Elektroinstalace - slaboproud</t>
  </si>
  <si>
    <t>742210121</t>
  </si>
  <si>
    <t>Montáž hlásiče automatického bodového</t>
  </si>
  <si>
    <t>1120325878</t>
  </si>
  <si>
    <t>https://podminky.urs.cz/item/CS_URS_2025_01/742210121</t>
  </si>
  <si>
    <t>1+1+1+1"každá bytová jednotka"</t>
  </si>
  <si>
    <t>59081433</t>
  </si>
  <si>
    <t>hlásič teplotní interaktivní konvenční</t>
  </si>
  <si>
    <t>549940200</t>
  </si>
  <si>
    <t>SO 05 - byt 1.NP střešní plášť</t>
  </si>
  <si>
    <t>501 - ASŘ demontáže</t>
  </si>
  <si>
    <t xml:space="preserve">    712 - Povlakové krytiny</t>
  </si>
  <si>
    <t xml:space="preserve">    764 - Konstrukce klempířské</t>
  </si>
  <si>
    <t>977151123</t>
  </si>
  <si>
    <t>Jádrové vrty diamantovými korunkami do stavebních materiálů (železobetonu, betonu, cihel, obkladů, dlažeb, kamene) průměru přes 130 do 150 mm</t>
  </si>
  <si>
    <t>-710591550</t>
  </si>
  <si>
    <t>https://podminky.urs.cz/item/CS_URS_2025_01/977151123</t>
  </si>
  <si>
    <t>0,18"do průduchu CPV"</t>
  </si>
  <si>
    <t>977331111</t>
  </si>
  <si>
    <t>Zvětšení komínového průduchu frézováním zdiva z cihel plných pálených maximální hloubky frézování do 10 mm</t>
  </si>
  <si>
    <t>-253229204</t>
  </si>
  <si>
    <t>https://podminky.urs.cz/item/CS_URS_2025_01/977331111</t>
  </si>
  <si>
    <t>8,5"průduch pro CPV"</t>
  </si>
  <si>
    <t>977331113</t>
  </si>
  <si>
    <t>Zvětšení komínového průduchu frézováním zdiva z cihel plných pálených maximální hloubky frézování přes 10 do 30 mm</t>
  </si>
  <si>
    <t>-1613976483</t>
  </si>
  <si>
    <t>https://podminky.urs.cz/item/CS_URS_2025_01/977331113</t>
  </si>
  <si>
    <t>9,5"průduch pro odtah spalin"</t>
  </si>
  <si>
    <t>997013211</t>
  </si>
  <si>
    <t>Vnitrostaveništní doprava suti a vybouraných hmot vodorovně do 50 m s naložením ručně pro budovy a haly výšky do 6 m</t>
  </si>
  <si>
    <t>-781232312</t>
  </si>
  <si>
    <t>https://podminky.urs.cz/item/CS_URS_2025_01/997013211</t>
  </si>
  <si>
    <t>2004798366</t>
  </si>
  <si>
    <t>1167867416</t>
  </si>
  <si>
    <t>0,732*9 "Přepočtené koeficientem množství</t>
  </si>
  <si>
    <t>997013603</t>
  </si>
  <si>
    <t>Poplatek za uložení stavebního odpadu na skládce (skládkovné) cihelného zatříděného do Katalogu odpadů pod kódem 17 01 02</t>
  </si>
  <si>
    <t>-187041726</t>
  </si>
  <si>
    <t>https://podminky.urs.cz/item/CS_URS_2025_01/997013603</t>
  </si>
  <si>
    <t>997013645</t>
  </si>
  <si>
    <t>Poplatek za uložení stavebního odpadu na skládce (skládkovné) asfaltového bez obsahu dehtu zatříděného do Katalogu odpadů pod kódem 17 03 02</t>
  </si>
  <si>
    <t>494893875</t>
  </si>
  <si>
    <t>https://podminky.urs.cz/item/CS_URS_2025_01/997013645</t>
  </si>
  <si>
    <t>712</t>
  </si>
  <si>
    <t>Povlakové krytiny</t>
  </si>
  <si>
    <t>712331801</t>
  </si>
  <si>
    <t>Odstranění povlakové krytiny střech plochých do 10° z pásů uložených na sucho AIP nebo NAIP</t>
  </si>
  <si>
    <t>-1770467236</t>
  </si>
  <si>
    <t>https://podminky.urs.cz/item/CS_URS_2025_01/712331801</t>
  </si>
  <si>
    <t>5,4*8,65</t>
  </si>
  <si>
    <t>764</t>
  </si>
  <si>
    <t>Konstrukce klempířské</t>
  </si>
  <si>
    <t>764001801</t>
  </si>
  <si>
    <t>Demontáž klempířských konstrukcí podkladního plechu do suti</t>
  </si>
  <si>
    <t>-253419688</t>
  </si>
  <si>
    <t>https://podminky.urs.cz/item/CS_URS_2025_01/764001801</t>
  </si>
  <si>
    <t>764001821</t>
  </si>
  <si>
    <t>Demontáž klempířských konstrukcí krytiny ze svitků nebo tabulí do suti</t>
  </si>
  <si>
    <t>-597191706</t>
  </si>
  <si>
    <t>https://podminky.urs.cz/item/CS_URS_2025_01/764001821</t>
  </si>
  <si>
    <t>764002811</t>
  </si>
  <si>
    <t>Demontáž klempířských konstrukcí okapového plechu do suti, v krytině povlakové</t>
  </si>
  <si>
    <t>-302832302</t>
  </si>
  <si>
    <t>https://podminky.urs.cz/item/CS_URS_2025_01/764002811</t>
  </si>
  <si>
    <t>764002841</t>
  </si>
  <si>
    <t>Demontáž klempířských konstrukcí oplechování horních ploch zdí a nadezdívek do suti</t>
  </si>
  <si>
    <t>156714504</t>
  </si>
  <si>
    <t>https://podminky.urs.cz/item/CS_URS_2025_01/764002841</t>
  </si>
  <si>
    <t>5,1*2</t>
  </si>
  <si>
    <t>764002871</t>
  </si>
  <si>
    <t>Demontáž klempířských konstrukcí lemování zdí do suti</t>
  </si>
  <si>
    <t>1780712277</t>
  </si>
  <si>
    <t>https://podminky.urs.cz/item/CS_URS_2025_01/764002871</t>
  </si>
  <si>
    <t>764004801</t>
  </si>
  <si>
    <t>Demontáž klempířských konstrukcí žlabu podokapního do suti</t>
  </si>
  <si>
    <t>1045761135</t>
  </si>
  <si>
    <t>https://podminky.urs.cz/item/CS_URS_2025_01/764004801</t>
  </si>
  <si>
    <t>764004841</t>
  </si>
  <si>
    <t>Demontáž klempířských konstrukcí háku do suti</t>
  </si>
  <si>
    <t>136680354</t>
  </si>
  <si>
    <t>https://podminky.urs.cz/item/CS_URS_2025_01/764004841</t>
  </si>
  <si>
    <t>764004861</t>
  </si>
  <si>
    <t>Demontáž klempířských konstrukcí svodu do suti</t>
  </si>
  <si>
    <t>1377631360</t>
  </si>
  <si>
    <t>https://podminky.urs.cz/item/CS_URS_2025_01/764004861</t>
  </si>
  <si>
    <t>764004871</t>
  </si>
  <si>
    <t>Demontáž klempířských konstrukcí objímek svodu včetně upevnovacích prostředků ( trnů, hmoždinek apod.) do suti</t>
  </si>
  <si>
    <t>-920231056</t>
  </si>
  <si>
    <t>https://podminky.urs.cz/item/CS_URS_2025_01/764004871</t>
  </si>
  <si>
    <t>502 - ASŘ nové konstrukce</t>
  </si>
  <si>
    <t xml:space="preserve">    751 - Vzduchotechnika</t>
  </si>
  <si>
    <t>953845113</t>
  </si>
  <si>
    <t>Vyvložkování stávajících komínových nebo větracích průduchů nerezovými vložkami pevnými, včetně ukončení komínu komínového tělesa výšky 3 m světlý průměr vložky přes 130 m do 160 mm</t>
  </si>
  <si>
    <t>-1002439741</t>
  </si>
  <si>
    <t>https://podminky.urs.cz/item/CS_URS_2025_01/953845113</t>
  </si>
  <si>
    <t>953845123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</si>
  <si>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</si>
  <si>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1435121726</t>
  </si>
  <si>
    <t>https://podminky.urs.cz/item/CS_URS_2025_01/953845123</t>
  </si>
  <si>
    <t>9,5-3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</si>
  <si>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</si>
  <si>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</si>
  <si>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1018474756</t>
  </si>
  <si>
    <t>https://podminky.urs.cz/item/CS_URS_2025_01/998018001</t>
  </si>
  <si>
    <t>712363001</t>
  </si>
  <si>
    <t>Provedení povlakové krytiny střech plochých do 10° fólií termoplastickou mPVC (měkčené PVC) rozvinutí a natažení fólie v ploše</t>
  </si>
  <si>
    <t>-135935844</t>
  </si>
  <si>
    <t>https://podminky.urs.cz/item/CS_URS_2025_01/712363001</t>
  </si>
  <si>
    <t>46,71"SK3"</t>
  </si>
  <si>
    <t>28342411</t>
  </si>
  <si>
    <t>fólie hydroizolační střešní mPVC s nakašírovaným PES rounem určená k lepení tl 1,5mm</t>
  </si>
  <si>
    <t>-727791788</t>
  </si>
  <si>
    <t>46,71*1,1655 "Přepočtené koeficientem množství</t>
  </si>
  <si>
    <t>712363003</t>
  </si>
  <si>
    <t>Provedení povlakové krytiny střech plochých do 10° fólií termoplastickou mPVC (měkčené PVC) vytvoření spoje dvou pásů fólií horkovzdušným navařením</t>
  </si>
  <si>
    <t>-445745731</t>
  </si>
  <si>
    <t>https://podminky.urs.cz/item/CS_URS_2025_01/712363003</t>
  </si>
  <si>
    <t>8,9/1,35*5,4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</si>
  <si>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</si>
  <si>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</si>
  <si>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328557521</t>
  </si>
  <si>
    <t>https://podminky.urs.cz/item/CS_URS_2025_01/712363005</t>
  </si>
  <si>
    <t>8,9"okapnice"</t>
  </si>
  <si>
    <t>2*5,4"oplechování boční atiki"</t>
  </si>
  <si>
    <t>8,65"přitavení k oplechování zdi"</t>
  </si>
  <si>
    <t>712363104</t>
  </si>
  <si>
    <t>Provedení povlakové krytiny střech plochých do 10° fólií ostatní činnosti při pokládání hydroizolačních fólií (materiál ve specifikaci) mechanické ukotvení talířovou hmoždinkou do dřevěné konstrukce</t>
  </si>
  <si>
    <t>767121973</t>
  </si>
  <si>
    <t>https://podminky.urs.cz/item/CS_URS_2025_01/712363104</t>
  </si>
  <si>
    <t>36*4"SK3 ve spoji po 0,25 cm"</t>
  </si>
  <si>
    <t>56280140</t>
  </si>
  <si>
    <t>hmoždinka teleskopická pro kotvení povlakových hydroizolací dl 35mm využitelná dl 20mm</t>
  </si>
  <si>
    <t>-1648809931</t>
  </si>
  <si>
    <t>31142006</t>
  </si>
  <si>
    <t>vrut ocelový FeZn zápustná hlava drážka hvězdicová plný závit 5x70mm</t>
  </si>
  <si>
    <t>100 kus</t>
  </si>
  <si>
    <t>-1427566805</t>
  </si>
  <si>
    <t>712391171</t>
  </si>
  <si>
    <t>Provedení povlakové krytiny střech plochých do 10° -ostatní práce provedení vrstvy textilní podkladní</t>
  </si>
  <si>
    <t>891007587</t>
  </si>
  <si>
    <t>https://podminky.urs.cz/item/CS_URS_2025_01/712391171</t>
  </si>
  <si>
    <t>69311035</t>
  </si>
  <si>
    <t>geotextilie tkaná separační, filtrační, výztužná PP pevnost v tahu 30kN/m</t>
  </si>
  <si>
    <t>-1151897593</t>
  </si>
  <si>
    <t>46,71*1,155 "Přepočtené koeficientem množství</t>
  </si>
  <si>
    <t>998712121</t>
  </si>
  <si>
    <t>Přesun hmot pro povlakové krytiny stanovený z hmotnosti přesunovaného materiálu vodorovná dopravní vzdálenost do 50 m ruční (bez užití mechanizace) v objektech výšky do 6 m</t>
  </si>
  <si>
    <t>-2072647199</t>
  </si>
  <si>
    <t>https://podminky.urs.cz/item/CS_URS_2025_01/998712121</t>
  </si>
  <si>
    <t>751</t>
  </si>
  <si>
    <t>Vzduchotechnika</t>
  </si>
  <si>
    <t>751398012</t>
  </si>
  <si>
    <t>Montáž ostatních zařízení větrací mřížky na kruhové potrubí, průměru přes 100 do 200 mm</t>
  </si>
  <si>
    <t>767692245</t>
  </si>
  <si>
    <t>https://podminky.urs.cz/item/CS_URS_2025_01/751398012</t>
  </si>
  <si>
    <t>42972888</t>
  </si>
  <si>
    <t>mřížka větrací kruhová nerezová se síťkou a krytem D 150mm</t>
  </si>
  <si>
    <t>1771737459</t>
  </si>
  <si>
    <t>751510042</t>
  </si>
  <si>
    <t>Vzduchotechnické potrubí z pozinkovaného plechu kruhové, trouba spirálně vinutá bez příruby, průměru přes 100 do 200 mm</t>
  </si>
  <si>
    <t>207991663</t>
  </si>
  <si>
    <t>https://podminky.urs.cz/item/CS_URS_2025_01/751510042</t>
  </si>
  <si>
    <t>0,3"CPV z průduchu pro topný vzduch do místnosti, min 0,1m pes líc zdiva"</t>
  </si>
  <si>
    <t>998751121</t>
  </si>
  <si>
    <t>Přesun hmot pro vzduchotechniku stanovený z hmotnosti přesunovaného materiálu vodorovná dopravní vzdálenost do 100 m ruční (bez užití mechanizace) v objektech výšky do 12 m</t>
  </si>
  <si>
    <t>2012541655</t>
  </si>
  <si>
    <t>https://podminky.urs.cz/item/CS_URS_2025_01/998751121</t>
  </si>
  <si>
    <t>762341275</t>
  </si>
  <si>
    <t>Montáž bednění střech rovných a šikmých sklonu do 60° s vyřezáním otvorů z desek dřevotřískových nebo dřevoštěpkových na pero a drážku</t>
  </si>
  <si>
    <t>-1135996911</t>
  </si>
  <si>
    <t>https://podminky.urs.cz/item/CS_URS_2025_01/762341275</t>
  </si>
  <si>
    <t>60726284</t>
  </si>
  <si>
    <t>deska dřevoštěpková OSB 3 P+D broušená tl 18mm</t>
  </si>
  <si>
    <t>-1754459608</t>
  </si>
  <si>
    <t>5,4*8,65"SK3"</t>
  </si>
  <si>
    <t>46,71*1,05 "Přepočtené koeficientem množství</t>
  </si>
  <si>
    <t>762395000</t>
  </si>
  <si>
    <t>Spojovací prostředky krovů, bednění a laťování, nadstřešních konstrukcí svorníky, prkna, hřebíky, pásová ocel, vruty</t>
  </si>
  <si>
    <t>966230025</t>
  </si>
  <si>
    <t>https://podminky.urs.cz/item/CS_URS_2025_01/762395000</t>
  </si>
  <si>
    <t>46,710*0,02"SK3 - kotvení desek"</t>
  </si>
  <si>
    <t>998762121</t>
  </si>
  <si>
    <t>Přesun hmot pro konstrukce tesařské stanovený z hmotnosti přesunovaného materiálu vodorovná dopravní vzdálenost do 50 m ruční (bez užití mechanizace) v objektech výšky do 6 m</t>
  </si>
  <si>
    <t>892598129</t>
  </si>
  <si>
    <t>https://podminky.urs.cz/item/CS_URS_2025_01/998762121</t>
  </si>
  <si>
    <t>764011613</t>
  </si>
  <si>
    <t>Podkladní plech z pozinkovaného plechu s povrchovou úpravou rš 250 mm</t>
  </si>
  <si>
    <t>-1585362489</t>
  </si>
  <si>
    <t>https://podminky.urs.cz/item/CS_URS_2025_01/764011613</t>
  </si>
  <si>
    <t>8,9"K2"</t>
  </si>
  <si>
    <t>764212663</t>
  </si>
  <si>
    <t>Oplechování střešních prvků z pozinkovaného plechu s povrchovou úpravou okapu střechy rovné okapovým plechem rš 250 mm</t>
  </si>
  <si>
    <t>-1645714487</t>
  </si>
  <si>
    <t>https://podminky.urs.cz/item/CS_URS_2025_01/764212663</t>
  </si>
  <si>
    <t>764214604</t>
  </si>
  <si>
    <t>Oplechování horních ploch zdí a nadezdívek (atik) z pozinkovaného plechu s povrchovou úpravou mechanicky kotvené rš 330 mm</t>
  </si>
  <si>
    <t>551577663</t>
  </si>
  <si>
    <t>https://podminky.urs.cz/item/CS_URS_2025_01/764214604</t>
  </si>
  <si>
    <t>2*5,4"K1"</t>
  </si>
  <si>
    <t>764311614</t>
  </si>
  <si>
    <t>Lemování zdí z pozinkovaného plechu s povrchovou úpravou boční nebo horní rovné, střech s krytinou skládanou mimo prejzovou rš 330 mm</t>
  </si>
  <si>
    <t>785007597</t>
  </si>
  <si>
    <t>https://podminky.urs.cz/item/CS_URS_2025_01/764311614</t>
  </si>
  <si>
    <t>8,9"K5"</t>
  </si>
  <si>
    <t>764511602</t>
  </si>
  <si>
    <t>Žlab podokapní z pozinkovaného plechu s povrchovou úpravou včetně háků a čel půlkruhový rš 330 mm</t>
  </si>
  <si>
    <t>-1662168908</t>
  </si>
  <si>
    <t>https://podminky.urs.cz/item/CS_URS_2025_01/764511602</t>
  </si>
  <si>
    <t>8,9"K3"</t>
  </si>
  <si>
    <t>764518621</t>
  </si>
  <si>
    <t>Svod z pozinkovaného plechu s upraveným povrchem včetně objímek, kolen a odskoků kruhový, průměru do 90 mm</t>
  </si>
  <si>
    <t>-1562070480</t>
  </si>
  <si>
    <t>https://podminky.urs.cz/item/CS_URS_2025_01/764518621</t>
  </si>
  <si>
    <t>4"K4"</t>
  </si>
  <si>
    <t>998764121</t>
  </si>
  <si>
    <t>Přesun hmot pro konstrukce klempířské stanovený z hmotnosti přesunovaného materiálu vodorovná dopravní vzdálenost do 50 m ruční (bez užtití mechanizace) v objektech výšky do 6 m</t>
  </si>
  <si>
    <t>654340224</t>
  </si>
  <si>
    <t>https://podminky.urs.cz/item/CS_URS_2025_01/998764121</t>
  </si>
  <si>
    <t>SO 07 - elektroinstalace II</t>
  </si>
  <si>
    <t>SO 07.2 - elektroinstalace II SO 02</t>
  </si>
  <si>
    <t xml:space="preserve">    741 - Elektroinstalace - silnoproud</t>
  </si>
  <si>
    <t>M - Práce a dodávky M</t>
  </si>
  <si>
    <t xml:space="preserve">    58-M - Revize vyhrazených technických zařízení</t>
  </si>
  <si>
    <t>741</t>
  </si>
  <si>
    <t>Elektroinstalace - silnoproud</t>
  </si>
  <si>
    <t>032803000</t>
  </si>
  <si>
    <t>Ostatní vybavení staveniště</t>
  </si>
  <si>
    <t>…</t>
  </si>
  <si>
    <t>1024</t>
  </si>
  <si>
    <t>-1934529196</t>
  </si>
  <si>
    <t>https://podminky.urs.cz/item/CS_URS_2025_01/032803000</t>
  </si>
  <si>
    <t>039103000</t>
  </si>
  <si>
    <t>Rozebrání, bourání a odvoz zařízení staveniště</t>
  </si>
  <si>
    <t>1882647338</t>
  </si>
  <si>
    <t>https://podminky.urs.cz/item/CS_URS_2025_01/039103000</t>
  </si>
  <si>
    <t>045303000</t>
  </si>
  <si>
    <t>Koordinační činnost</t>
  </si>
  <si>
    <t>1019422564</t>
  </si>
  <si>
    <t>https://podminky.urs.cz/item/CS_URS_2025_01/045303000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</si>
  <si>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</si>
  <si>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</si>
  <si>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1140763007</t>
  </si>
  <si>
    <t>https://podminky.urs.cz/item/CS_URS_2025_01/741112001</t>
  </si>
  <si>
    <t>34571450</t>
  </si>
  <si>
    <t>krabice pod omítku PVC přístrojová kruhová D 70mm</t>
  </si>
  <si>
    <t>-1187533327</t>
  </si>
  <si>
    <t>1005110496</t>
  </si>
  <si>
    <t>34571458</t>
  </si>
  <si>
    <t>krabice pod omítku PVC odbočná kruhová D 100mm s víčkem</t>
  </si>
  <si>
    <t>2005714998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</si>
  <si>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</si>
  <si>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</si>
  <si>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-63056310</t>
  </si>
  <si>
    <t>https://podminky.urs.cz/item/CS_URS_2025_01/741120101</t>
  </si>
  <si>
    <t>741122011</t>
  </si>
  <si>
    <t>Montáž kabelů měděných bez ukončení uložených pod omítku plných kulatých (např. CYKY), počtu a průřezu žil 2x1,5 až 2,5 mm2</t>
  </si>
  <si>
    <t>1854965419</t>
  </si>
  <si>
    <t>https://podminky.urs.cz/item/CS_URS_2025_01/741122011</t>
  </si>
  <si>
    <t>PKB.711017</t>
  </si>
  <si>
    <t>CYKY-O 2x1,5</t>
  </si>
  <si>
    <t>km</t>
  </si>
  <si>
    <t>-567373525</t>
  </si>
  <si>
    <t>"čekárna"0,002</t>
  </si>
  <si>
    <t>"sklad PO"0,002</t>
  </si>
  <si>
    <t>741122015</t>
  </si>
  <si>
    <t>Montáž kabelů měděných bez ukončení uložených pod omítku plných kulatých (např. CYKY), počtu a průřezu žil 3x1,5 mm2</t>
  </si>
  <si>
    <t>-850290605</t>
  </si>
  <si>
    <t>https://podminky.urs.cz/item/CS_URS_2025_01/741122015</t>
  </si>
  <si>
    <t>PKB.711018</t>
  </si>
  <si>
    <t>CYKY-J 3x1,5</t>
  </si>
  <si>
    <t>103525899</t>
  </si>
  <si>
    <t>"schodiště"0,006</t>
  </si>
  <si>
    <t>"chodba v bytě"0,009</t>
  </si>
  <si>
    <t>"čekárna"0,011</t>
  </si>
  <si>
    <t>"pokoj v bytě"0,004</t>
  </si>
  <si>
    <t>"šatna"0,002</t>
  </si>
  <si>
    <t>"sklad PO"0,006</t>
  </si>
  <si>
    <t>741122016</t>
  </si>
  <si>
    <t>Montáž kabelů měděných bez ukončení uložených pod omítku plných kulatých (např. CYKY), počtu a průřezu žil 3x2,5 až 6 mm2</t>
  </si>
  <si>
    <t>1529520050</t>
  </si>
  <si>
    <t>https://podminky.urs.cz/item/CS_URS_2025_01/741122016</t>
  </si>
  <si>
    <t>PKB.711021</t>
  </si>
  <si>
    <t>CYKY-J 3x2,5</t>
  </si>
  <si>
    <t>-2091627244</t>
  </si>
  <si>
    <t>"schodiště"0,003</t>
  </si>
  <si>
    <t>"chodba v bytě"0,003</t>
  </si>
  <si>
    <t>"čekárna"0,007</t>
  </si>
  <si>
    <t>741122024</t>
  </si>
  <si>
    <t>Montáž kabelů měděných bez ukončení uložených pod omítku plných kulatých (např. CYKY), počtu a průřezu žil 4x10 mm2</t>
  </si>
  <si>
    <t>35801358</t>
  </si>
  <si>
    <t>https://podminky.urs.cz/item/CS_URS_2025_01/741122024</t>
  </si>
  <si>
    <t>741130001</t>
  </si>
  <si>
    <t>Ukončení vodičů izolovaných s označením a zapojením v rozváděči nebo na přístroji, průřezu žíly do 2,5 mm2</t>
  </si>
  <si>
    <t>1570773940</t>
  </si>
  <si>
    <t>https://podminky.urs.cz/item/CS_URS_2025_01/741130001</t>
  </si>
  <si>
    <t>741310001</t>
  </si>
  <si>
    <t>Montáž spínačů jedno nebo dvoupólových nástěnných se zapojením vodičů, pro prostředí normální spínačů, řazení 1-jednopólových</t>
  </si>
  <si>
    <t>-1156939914</t>
  </si>
  <si>
    <t>https://podminky.urs.cz/item/CS_URS_2025_01/741310001</t>
  </si>
  <si>
    <t>34539010</t>
  </si>
  <si>
    <t>přístroj spínače jednopólového, řazení 1, 1So bezšroubové svorky</t>
  </si>
  <si>
    <t>136174150</t>
  </si>
  <si>
    <t>ABB.3558AA651B</t>
  </si>
  <si>
    <t>Kryt spínače jednoduchý Tango®</t>
  </si>
  <si>
    <t>2060186472</t>
  </si>
  <si>
    <t>P</t>
  </si>
  <si>
    <t>Poznámka k položce:_x000d_
bílá</t>
  </si>
  <si>
    <t>ABB.3901AB10B</t>
  </si>
  <si>
    <t>Rámeček jednonásobný Tango®</t>
  </si>
  <si>
    <t>-618876548</t>
  </si>
  <si>
    <t>741313072</t>
  </si>
  <si>
    <t>Montáž zásuvek domovních se zapojením vodičů šroubové připojení chráněných v krabici 10/16 A, pro prostředí normální, provedení 2P + PE</t>
  </si>
  <si>
    <t>1014120039</t>
  </si>
  <si>
    <t>https://podminky.urs.cz/item/CS_URS_2025_01/741313072</t>
  </si>
  <si>
    <t>ABB.5518AA2359B</t>
  </si>
  <si>
    <t>Zásuvka jednonásobná s ochranným kolíkem, s clonkami Tango®</t>
  </si>
  <si>
    <t>1394228004</t>
  </si>
  <si>
    <t>741372022</t>
  </si>
  <si>
    <t>Montáž svítidel s integrovaným zdrojem LED se zapojením vodičů interiérových přisazených nástěnných hranatých nebo kruhových, plochy přes 0,09 do 0,36 m2</t>
  </si>
  <si>
    <t>-268977265</t>
  </si>
  <si>
    <t>https://podminky.urs.cz/item/CS_URS_2025_01/741372022</t>
  </si>
  <si>
    <t>34825002</t>
  </si>
  <si>
    <t>svítidlo interiérové stropní přisazené kruhové D 300-450mm 1200-1900lm</t>
  </si>
  <si>
    <t>-447195861</t>
  </si>
  <si>
    <t>34825003</t>
  </si>
  <si>
    <t>svítidlo interiérové stropní přisazené kruhové D 300-450mm 1900-2500lm</t>
  </si>
  <si>
    <t>-856038444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</si>
  <si>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</si>
  <si>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</si>
  <si>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ÚOŽI 2024 01</t>
  </si>
  <si>
    <t>2114591969</t>
  </si>
  <si>
    <t>7499451010</t>
  </si>
  <si>
    <t>Vydání průkazu způsobilosti pro funkční celek, provizorní stav - vyhotovení dokladu o silnoproudých zařízeních a vydání průkazu způsobilosti</t>
  </si>
  <si>
    <t>284840151</t>
  </si>
  <si>
    <t>7499557010</t>
  </si>
  <si>
    <t>Měření intenzity osvětlení instalovaného v rozsahu 1 000 m2 zjišťované plochy - měření intenzity umělého osvětlení v rozsahu tohoto SO dle ČSN EN 12464-1/2 včetně vyhotovení protokolu</t>
  </si>
  <si>
    <t>1731638835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</si>
  <si>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</si>
  <si>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</si>
  <si>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-783704833</t>
  </si>
  <si>
    <t>7499751050</t>
  </si>
  <si>
    <t>Dokončovací práce manipulace na zařízeních prováděné provozovatelem - manipulace nutné pro další práce zhotovitele na technologickém souboru</t>
  </si>
  <si>
    <t>1914856253</t>
  </si>
  <si>
    <t>7598095537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</si>
  <si>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</si>
  <si>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441576660</t>
  </si>
  <si>
    <t>102118284</t>
  </si>
  <si>
    <t>Práce a dodávky M</t>
  </si>
  <si>
    <t>58-M</t>
  </si>
  <si>
    <t>Revize vyhrazených technických zařízení</t>
  </si>
  <si>
    <t>580103001</t>
  </si>
  <si>
    <t>Elektrická instalace kontrola stavu elektrického okruhu včetně instalačních, ovládacích a jistících prvků bez připojených spotřebičů v prostoru bezpečném do 5 vývodů</t>
  </si>
  <si>
    <t>okruh</t>
  </si>
  <si>
    <t>-804892075</t>
  </si>
  <si>
    <t>https://podminky.urs.cz/item/CS_URS_2025_01/580103001</t>
  </si>
  <si>
    <t>Úroveň 3:</t>
  </si>
  <si>
    <t>SO 07.2.2 - rozváděč SP SO 02</t>
  </si>
  <si>
    <t>8500140907</t>
  </si>
  <si>
    <t>Chránič proudový s jištěním OEZ OLI-10B-1N-030A</t>
  </si>
  <si>
    <t>1967549392</t>
  </si>
  <si>
    <t>Poznámka k položce:_x000d_
Počet pólů: 1+Npól , jmenovitý proud: 10 A , zkratová vypínací schopnost: 10 kA , typ: OLI-10B-1N-030A , svorky: šroubové , Jmenovitý reziduální proud: 30 mA , jmenovité napětí: 230 V , typ napětí: AC , konstrukce chrániče: kombinovaný , charakteristika kombinovaného chrániče: B , citlivost na reziduální proud: A_x000d_
jmenovitý proud 10 A, zkratová vypínací schopnost 10 kA, jmenovitý reziduální proud 30 mA, citlivost na reziduální proud A, 1+Npól, svorky šroubové, charakteristika kombinovaného chrániče B</t>
  </si>
  <si>
    <t>8500140900</t>
  </si>
  <si>
    <t>Chránič proudový s jištěním OEZ OLI-16B-1N-030A</t>
  </si>
  <si>
    <t>-1567111124</t>
  </si>
  <si>
    <t>Poznámka k položce:_x000d_
Počet pólů: 1+Npól , jmenovitý proud: 16 A , zkratová vypínací schopnost: 10 kA , typ: OLI-16B-1N-030A , svorky: šroubové , Jmenovitý reziduální proud: 30 mA , jmenovité napětí: 230 V , typ napětí: AC , konstrukce chrániče: kombinovaný , charakteristika kombinovaného chrániče: B , citlivost na reziduální proud: A_x000d_
jmenovitý proud 16 A, zkratová vypínací schopnost 10 kA, jmenovitý reziduální proud 30 mA, citlivost na reziduální proud A, 1+Npól, svorky šroubové, charakteristika kombinovaného chrániče B</t>
  </si>
  <si>
    <t>1962014170</t>
  </si>
  <si>
    <t>741320131</t>
  </si>
  <si>
    <t>Montáž jističů se zapojením vodičů dvoupólových nn do 25 A bez krytu</t>
  </si>
  <si>
    <t>-1224230435</t>
  </si>
  <si>
    <t>https://podminky.urs.cz/item/CS_URS_2025_01/741320131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</si>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</sst>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2032230" TargetMode="External" /><Relationship Id="rId2" Type="http://schemas.openxmlformats.org/officeDocument/2006/relationships/hyperlink" Target="https://podminky.urs.cz/item/CS_URS_2025_01/962032231" TargetMode="External" /><Relationship Id="rId3" Type="http://schemas.openxmlformats.org/officeDocument/2006/relationships/hyperlink" Target="https://podminky.urs.cz/item/CS_URS_2025_01/965031131" TargetMode="External" /><Relationship Id="rId4" Type="http://schemas.openxmlformats.org/officeDocument/2006/relationships/hyperlink" Target="https://podminky.urs.cz/item/CS_URS_2025_01/965042131" TargetMode="External" /><Relationship Id="rId5" Type="http://schemas.openxmlformats.org/officeDocument/2006/relationships/hyperlink" Target="https://podminky.urs.cz/item/CS_URS_2025_01/965042141" TargetMode="External" /><Relationship Id="rId6" Type="http://schemas.openxmlformats.org/officeDocument/2006/relationships/hyperlink" Target="https://podminky.urs.cz/item/CS_URS_2025_01/965082922" TargetMode="External" /><Relationship Id="rId7" Type="http://schemas.openxmlformats.org/officeDocument/2006/relationships/hyperlink" Target="https://podminky.urs.cz/item/CS_URS_2025_01/965082923" TargetMode="External" /><Relationship Id="rId8" Type="http://schemas.openxmlformats.org/officeDocument/2006/relationships/hyperlink" Target="https://podminky.urs.cz/item/CS_URS_2025_01/965082923" TargetMode="External" /><Relationship Id="rId9" Type="http://schemas.openxmlformats.org/officeDocument/2006/relationships/hyperlink" Target="https://podminky.urs.cz/item/CS_URS_2025_01/965082933" TargetMode="External" /><Relationship Id="rId10" Type="http://schemas.openxmlformats.org/officeDocument/2006/relationships/hyperlink" Target="https://podminky.urs.cz/item/CS_URS_2025_01/968072455" TargetMode="External" /><Relationship Id="rId11" Type="http://schemas.openxmlformats.org/officeDocument/2006/relationships/hyperlink" Target="https://podminky.urs.cz/item/CS_URS_2025_01/972033261" TargetMode="External" /><Relationship Id="rId12" Type="http://schemas.openxmlformats.org/officeDocument/2006/relationships/hyperlink" Target="https://podminky.urs.cz/item/CS_URS_2025_01/972033361" TargetMode="External" /><Relationship Id="rId13" Type="http://schemas.openxmlformats.org/officeDocument/2006/relationships/hyperlink" Target="https://podminky.urs.cz/item/CS_URS_2025_01/974031221" TargetMode="External" /><Relationship Id="rId14" Type="http://schemas.openxmlformats.org/officeDocument/2006/relationships/hyperlink" Target="https://podminky.urs.cz/item/CS_URS_2025_01/974031222" TargetMode="External" /><Relationship Id="rId15" Type="http://schemas.openxmlformats.org/officeDocument/2006/relationships/hyperlink" Target="https://podminky.urs.cz/item/CS_URS_2025_01/976024211" TargetMode="External" /><Relationship Id="rId16" Type="http://schemas.openxmlformats.org/officeDocument/2006/relationships/hyperlink" Target="https://podminky.urs.cz/item/CS_URS_2025_01/977131110" TargetMode="External" /><Relationship Id="rId17" Type="http://schemas.openxmlformats.org/officeDocument/2006/relationships/hyperlink" Target="https://podminky.urs.cz/item/CS_URS_2025_01/997013012" TargetMode="External" /><Relationship Id="rId18" Type="http://schemas.openxmlformats.org/officeDocument/2006/relationships/hyperlink" Target="https://podminky.urs.cz/item/CS_URS_2025_01/997013212" TargetMode="External" /><Relationship Id="rId19" Type="http://schemas.openxmlformats.org/officeDocument/2006/relationships/hyperlink" Target="https://podminky.urs.cz/item/CS_URS_2025_01/997013501" TargetMode="External" /><Relationship Id="rId20" Type="http://schemas.openxmlformats.org/officeDocument/2006/relationships/hyperlink" Target="https://podminky.urs.cz/item/CS_URS_2025_01/997013509" TargetMode="External" /><Relationship Id="rId21" Type="http://schemas.openxmlformats.org/officeDocument/2006/relationships/hyperlink" Target="https://podminky.urs.cz/item/CS_URS_2025_01/997013631" TargetMode="External" /><Relationship Id="rId22" Type="http://schemas.openxmlformats.org/officeDocument/2006/relationships/hyperlink" Target="https://podminky.urs.cz/item/CS_URS_2025_01/997013635" TargetMode="External" /><Relationship Id="rId23" Type="http://schemas.openxmlformats.org/officeDocument/2006/relationships/hyperlink" Target="https://podminky.urs.cz/item/CS_URS_2025_01/997013811" TargetMode="External" /><Relationship Id="rId24" Type="http://schemas.openxmlformats.org/officeDocument/2006/relationships/hyperlink" Target="https://podminky.urs.cz/item/CS_URS_2025_01/997013814" TargetMode="External" /><Relationship Id="rId25" Type="http://schemas.openxmlformats.org/officeDocument/2006/relationships/hyperlink" Target="https://podminky.urs.cz/item/CS_URS_2025_01/713110821" TargetMode="External" /><Relationship Id="rId26" Type="http://schemas.openxmlformats.org/officeDocument/2006/relationships/hyperlink" Target="https://podminky.urs.cz/item/CS_URS_2024_02/721171803" TargetMode="External" /><Relationship Id="rId27" Type="http://schemas.openxmlformats.org/officeDocument/2006/relationships/hyperlink" Target="https://podminky.urs.cz/item/CS_URS_2024_02/722130802" TargetMode="External" /><Relationship Id="rId28" Type="http://schemas.openxmlformats.org/officeDocument/2006/relationships/hyperlink" Target="https://podminky.urs.cz/item/CS_URS_2024_02/722170804" TargetMode="External" /><Relationship Id="rId29" Type="http://schemas.openxmlformats.org/officeDocument/2006/relationships/hyperlink" Target="https://podminky.urs.cz/item/CS_URS_2024_02/722181812" TargetMode="External" /><Relationship Id="rId30" Type="http://schemas.openxmlformats.org/officeDocument/2006/relationships/hyperlink" Target="https://podminky.urs.cz/item/CS_URS_2024_02/723150802" TargetMode="External" /><Relationship Id="rId31" Type="http://schemas.openxmlformats.org/officeDocument/2006/relationships/hyperlink" Target="https://podminky.urs.cz/item/CS_URS_2024_02/725110811" TargetMode="External" /><Relationship Id="rId32" Type="http://schemas.openxmlformats.org/officeDocument/2006/relationships/hyperlink" Target="https://podminky.urs.cz/item/CS_URS_2024_02/725210821" TargetMode="External" /><Relationship Id="rId33" Type="http://schemas.openxmlformats.org/officeDocument/2006/relationships/hyperlink" Target="https://podminky.urs.cz/item/CS_URS_2025_01/725220851" TargetMode="External" /><Relationship Id="rId34" Type="http://schemas.openxmlformats.org/officeDocument/2006/relationships/hyperlink" Target="https://podminky.urs.cz/item/CS_URS_2024_02/725240811" TargetMode="External" /><Relationship Id="rId35" Type="http://schemas.openxmlformats.org/officeDocument/2006/relationships/hyperlink" Target="https://podminky.urs.cz/item/CS_URS_2024_02/725706812" TargetMode="External" /><Relationship Id="rId36" Type="http://schemas.openxmlformats.org/officeDocument/2006/relationships/hyperlink" Target="https://podminky.urs.cz/item/CS_URS_2024_02/725860811" TargetMode="External" /><Relationship Id="rId37" Type="http://schemas.openxmlformats.org/officeDocument/2006/relationships/hyperlink" Target="https://podminky.urs.cz/item/CS_URS_2024_02/731200823" TargetMode="External" /><Relationship Id="rId38" Type="http://schemas.openxmlformats.org/officeDocument/2006/relationships/hyperlink" Target="https://podminky.urs.cz/item/CS_URS_2025_01/762841811" TargetMode="External" /><Relationship Id="rId39" Type="http://schemas.openxmlformats.org/officeDocument/2006/relationships/hyperlink" Target="https://podminky.urs.cz/item/CS_URS_2024_02/771573810" TargetMode="External" /><Relationship Id="rId40" Type="http://schemas.openxmlformats.org/officeDocument/2006/relationships/hyperlink" Target="https://podminky.urs.cz/item/CS_URS_2025_01/776201814" TargetMode="External" /><Relationship Id="rId41" Type="http://schemas.openxmlformats.org/officeDocument/2006/relationships/hyperlink" Target="https://podminky.urs.cz/item/CS_URS_2024_02/781473810" TargetMode="External" /><Relationship Id="rId42" Type="http://schemas.openxmlformats.org/officeDocument/2006/relationships/hyperlink" Target="https://podminky.urs.cz/item/CS_URS_2025_01/HZS1291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0232015" TargetMode="External" /><Relationship Id="rId2" Type="http://schemas.openxmlformats.org/officeDocument/2006/relationships/hyperlink" Target="https://podminky.urs.cz/item/CS_URS_2025_01/310232075" TargetMode="External" /><Relationship Id="rId3" Type="http://schemas.openxmlformats.org/officeDocument/2006/relationships/hyperlink" Target="https://podminky.urs.cz/item/CS_URS_2025_01/411235220" TargetMode="External" /><Relationship Id="rId4" Type="http://schemas.openxmlformats.org/officeDocument/2006/relationships/hyperlink" Target="https://podminky.urs.cz/item/CS_URS_2025_01/413941121" TargetMode="External" /><Relationship Id="rId5" Type="http://schemas.openxmlformats.org/officeDocument/2006/relationships/hyperlink" Target="https://podminky.urs.cz/item/CS_URS_2025_01/612142001" TargetMode="External" /><Relationship Id="rId6" Type="http://schemas.openxmlformats.org/officeDocument/2006/relationships/hyperlink" Target="https://podminky.urs.cz/item/CS_URS_2025_01/612311131" TargetMode="External" /><Relationship Id="rId7" Type="http://schemas.openxmlformats.org/officeDocument/2006/relationships/hyperlink" Target="https://podminky.urs.cz/item/CS_URS_2025_01/632481215" TargetMode="External" /><Relationship Id="rId8" Type="http://schemas.openxmlformats.org/officeDocument/2006/relationships/hyperlink" Target="https://podminky.urs.cz/item/CS_URS_2025_01/642944121" TargetMode="External" /><Relationship Id="rId9" Type="http://schemas.openxmlformats.org/officeDocument/2006/relationships/hyperlink" Target="https://podminky.urs.cz/item/CS_URS_2025_01/998018002" TargetMode="External" /><Relationship Id="rId10" Type="http://schemas.openxmlformats.org/officeDocument/2006/relationships/hyperlink" Target="https://podminky.urs.cz/item/CS_URS_2025_01/713111121" TargetMode="External" /><Relationship Id="rId11" Type="http://schemas.openxmlformats.org/officeDocument/2006/relationships/hyperlink" Target="https://podminky.urs.cz/item/CS_URS_2025_01/713121121" TargetMode="External" /><Relationship Id="rId12" Type="http://schemas.openxmlformats.org/officeDocument/2006/relationships/hyperlink" Target="https://podminky.urs.cz/item/CS_URS_2025_01/998713121" TargetMode="External" /><Relationship Id="rId13" Type="http://schemas.openxmlformats.org/officeDocument/2006/relationships/hyperlink" Target="https://podminky.urs.cz/item/CS_URS_2025_01/762083111" TargetMode="External" /><Relationship Id="rId14" Type="http://schemas.openxmlformats.org/officeDocument/2006/relationships/hyperlink" Target="https://podminky.urs.cz/item/CS_URS_2025_01/762521108" TargetMode="External" /><Relationship Id="rId15" Type="http://schemas.openxmlformats.org/officeDocument/2006/relationships/hyperlink" Target="https://podminky.urs.cz/item/CS_URS_2025_01/762751110" TargetMode="External" /><Relationship Id="rId16" Type="http://schemas.openxmlformats.org/officeDocument/2006/relationships/hyperlink" Target="https://podminky.urs.cz/item/CS_URS_2025_01/762795000" TargetMode="External" /><Relationship Id="rId17" Type="http://schemas.openxmlformats.org/officeDocument/2006/relationships/hyperlink" Target="https://podminky.urs.cz/item/CS_URS_2025_01/762811410" TargetMode="External" /><Relationship Id="rId18" Type="http://schemas.openxmlformats.org/officeDocument/2006/relationships/hyperlink" Target="https://podminky.urs.cz/item/CS_URS_2025_01/762823240" TargetMode="External" /><Relationship Id="rId19" Type="http://schemas.openxmlformats.org/officeDocument/2006/relationships/hyperlink" Target="https://podminky.urs.cz/item/CS_URS_2025_01/762895000" TargetMode="External" /><Relationship Id="rId20" Type="http://schemas.openxmlformats.org/officeDocument/2006/relationships/hyperlink" Target="https://podminky.urs.cz/item/CS_URS_2025_01/998762122" TargetMode="External" /><Relationship Id="rId21" Type="http://schemas.openxmlformats.org/officeDocument/2006/relationships/hyperlink" Target="https://podminky.urs.cz/item/CS_URS_2025_01/763131751" TargetMode="External" /><Relationship Id="rId22" Type="http://schemas.openxmlformats.org/officeDocument/2006/relationships/hyperlink" Target="https://podminky.urs.cz/item/CS_URS_2025_01/763132131" TargetMode="External" /><Relationship Id="rId23" Type="http://schemas.openxmlformats.org/officeDocument/2006/relationships/hyperlink" Target="https://podminky.urs.cz/item/CS_URS_2025_01/763153401" TargetMode="External" /><Relationship Id="rId24" Type="http://schemas.openxmlformats.org/officeDocument/2006/relationships/hyperlink" Target="https://podminky.urs.cz/item/CS_URS_2025_01/763158115" TargetMode="External" /><Relationship Id="rId25" Type="http://schemas.openxmlformats.org/officeDocument/2006/relationships/hyperlink" Target="https://podminky.urs.cz/item/CS_URS_2025_01/763158118" TargetMode="External" /><Relationship Id="rId26" Type="http://schemas.openxmlformats.org/officeDocument/2006/relationships/hyperlink" Target="https://podminky.urs.cz/item/CS_URS_2025_01/763251111" TargetMode="External" /><Relationship Id="rId27" Type="http://schemas.openxmlformats.org/officeDocument/2006/relationships/hyperlink" Target="https://podminky.urs.cz/item/CS_URS_2025_01/998763332" TargetMode="External" /><Relationship Id="rId28" Type="http://schemas.openxmlformats.org/officeDocument/2006/relationships/hyperlink" Target="https://podminky.urs.cz/item/CS_URS_2025_01/766660001" TargetMode="External" /><Relationship Id="rId29" Type="http://schemas.openxmlformats.org/officeDocument/2006/relationships/hyperlink" Target="https://podminky.urs.cz/item/CS_URS_2025_01/766660729" TargetMode="External" /><Relationship Id="rId30" Type="http://schemas.openxmlformats.org/officeDocument/2006/relationships/hyperlink" Target="https://podminky.urs.cz/item/CS_URS_2025_01/766660751" TargetMode="External" /><Relationship Id="rId31" Type="http://schemas.openxmlformats.org/officeDocument/2006/relationships/hyperlink" Target="https://podminky.urs.cz/item/CS_URS_2025_01/766695212" TargetMode="External" /><Relationship Id="rId32" Type="http://schemas.openxmlformats.org/officeDocument/2006/relationships/hyperlink" Target="https://podminky.urs.cz/item/CS_URS_2025_01/998766122" TargetMode="External" /><Relationship Id="rId33" Type="http://schemas.openxmlformats.org/officeDocument/2006/relationships/hyperlink" Target="https://podminky.urs.cz/item/CS_URS_2025_01/771111011" TargetMode="External" /><Relationship Id="rId34" Type="http://schemas.openxmlformats.org/officeDocument/2006/relationships/hyperlink" Target="https://podminky.urs.cz/item/CS_URS_2025_01/771151011" TargetMode="External" /><Relationship Id="rId35" Type="http://schemas.openxmlformats.org/officeDocument/2006/relationships/hyperlink" Target="https://podminky.urs.cz/item/CS_URS_2025_01/771474112" TargetMode="External" /><Relationship Id="rId36" Type="http://schemas.openxmlformats.org/officeDocument/2006/relationships/hyperlink" Target="https://podminky.urs.cz/item/CS_URS_2025_01/771574414" TargetMode="External" /><Relationship Id="rId37" Type="http://schemas.openxmlformats.org/officeDocument/2006/relationships/hyperlink" Target="https://podminky.urs.cz/item/CS_URS_2025_01/998771122" TargetMode="External" /><Relationship Id="rId38" Type="http://schemas.openxmlformats.org/officeDocument/2006/relationships/hyperlink" Target="https://podminky.urs.cz/item/CS_URS_2025_01/775111311" TargetMode="External" /><Relationship Id="rId39" Type="http://schemas.openxmlformats.org/officeDocument/2006/relationships/hyperlink" Target="https://podminky.urs.cz/item/CS_URS_2025_01/775121111" TargetMode="External" /><Relationship Id="rId40" Type="http://schemas.openxmlformats.org/officeDocument/2006/relationships/hyperlink" Target="https://podminky.urs.cz/item/CS_URS_2025_01/775141151" TargetMode="External" /><Relationship Id="rId41" Type="http://schemas.openxmlformats.org/officeDocument/2006/relationships/hyperlink" Target="https://podminky.urs.cz/item/CS_URS_2025_01/775413401" TargetMode="External" /><Relationship Id="rId42" Type="http://schemas.openxmlformats.org/officeDocument/2006/relationships/hyperlink" Target="https://podminky.urs.cz/item/CS_URS_2025_01/775541161" TargetMode="External" /><Relationship Id="rId43" Type="http://schemas.openxmlformats.org/officeDocument/2006/relationships/hyperlink" Target="https://podminky.urs.cz/item/CS_URS_2025_01/775591191" TargetMode="External" /><Relationship Id="rId44" Type="http://schemas.openxmlformats.org/officeDocument/2006/relationships/hyperlink" Target="https://podminky.urs.cz/item/CS_URS_2025_01/998775122" TargetMode="External" /><Relationship Id="rId45" Type="http://schemas.openxmlformats.org/officeDocument/2006/relationships/hyperlink" Target="https://podminky.urs.cz/item/CS_URS_2025_01/783301303" TargetMode="External" /><Relationship Id="rId46" Type="http://schemas.openxmlformats.org/officeDocument/2006/relationships/hyperlink" Target="https://podminky.urs.cz/item/CS_URS_2025_01/783301401" TargetMode="External" /><Relationship Id="rId47" Type="http://schemas.openxmlformats.org/officeDocument/2006/relationships/hyperlink" Target="https://podminky.urs.cz/item/CS_URS_2025_01/783314101" TargetMode="External" /><Relationship Id="rId48" Type="http://schemas.openxmlformats.org/officeDocument/2006/relationships/hyperlink" Target="https://podminky.urs.cz/item/CS_URS_2025_01/783314201" TargetMode="External" /><Relationship Id="rId49" Type="http://schemas.openxmlformats.org/officeDocument/2006/relationships/hyperlink" Target="https://podminky.urs.cz/item/CS_URS_2025_01/783317101" TargetMode="External" /><Relationship Id="rId50" Type="http://schemas.openxmlformats.org/officeDocument/2006/relationships/hyperlink" Target="https://podminky.urs.cz/item/CS_URS_2025_01/784111001" TargetMode="External" /><Relationship Id="rId51" Type="http://schemas.openxmlformats.org/officeDocument/2006/relationships/hyperlink" Target="https://podminky.urs.cz/item/CS_URS_2025_01/784121001" TargetMode="External" /><Relationship Id="rId52" Type="http://schemas.openxmlformats.org/officeDocument/2006/relationships/hyperlink" Target="https://podminky.urs.cz/item/CS_URS_2025_01/784211021" TargetMode="External" /><Relationship Id="rId5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53943211" TargetMode="External" /><Relationship Id="rId2" Type="http://schemas.openxmlformats.org/officeDocument/2006/relationships/hyperlink" Target="https://podminky.urs.cz/item/CS_URS_2025_01/998018002" TargetMode="External" /><Relationship Id="rId3" Type="http://schemas.openxmlformats.org/officeDocument/2006/relationships/hyperlink" Target="https://podminky.urs.cz/item/CS_URS_2025_01/727111001" TargetMode="External" /><Relationship Id="rId4" Type="http://schemas.openxmlformats.org/officeDocument/2006/relationships/hyperlink" Target="https://podminky.urs.cz/item/CS_URS_2025_01/727111003" TargetMode="External" /><Relationship Id="rId5" Type="http://schemas.openxmlformats.org/officeDocument/2006/relationships/hyperlink" Target="https://podminky.urs.cz/item/CS_URS_2025_01/998727121" TargetMode="External" /><Relationship Id="rId6" Type="http://schemas.openxmlformats.org/officeDocument/2006/relationships/hyperlink" Target="https://podminky.urs.cz/item/CS_URS_2025_01/74221012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77151123" TargetMode="External" /><Relationship Id="rId2" Type="http://schemas.openxmlformats.org/officeDocument/2006/relationships/hyperlink" Target="https://podminky.urs.cz/item/CS_URS_2025_01/977331111" TargetMode="External" /><Relationship Id="rId3" Type="http://schemas.openxmlformats.org/officeDocument/2006/relationships/hyperlink" Target="https://podminky.urs.cz/item/CS_URS_2025_01/977331113" TargetMode="External" /><Relationship Id="rId4" Type="http://schemas.openxmlformats.org/officeDocument/2006/relationships/hyperlink" Target="https://podminky.urs.cz/item/CS_URS_2025_01/997013211" TargetMode="External" /><Relationship Id="rId5" Type="http://schemas.openxmlformats.org/officeDocument/2006/relationships/hyperlink" Target="https://podminky.urs.cz/item/CS_URS_2025_01/997013501" TargetMode="External" /><Relationship Id="rId6" Type="http://schemas.openxmlformats.org/officeDocument/2006/relationships/hyperlink" Target="https://podminky.urs.cz/item/CS_URS_2025_01/997013509" TargetMode="External" /><Relationship Id="rId7" Type="http://schemas.openxmlformats.org/officeDocument/2006/relationships/hyperlink" Target="https://podminky.urs.cz/item/CS_URS_2025_01/997013603" TargetMode="External" /><Relationship Id="rId8" Type="http://schemas.openxmlformats.org/officeDocument/2006/relationships/hyperlink" Target="https://podminky.urs.cz/item/CS_URS_2025_01/997013645" TargetMode="External" /><Relationship Id="rId9" Type="http://schemas.openxmlformats.org/officeDocument/2006/relationships/hyperlink" Target="https://podminky.urs.cz/item/CS_URS_2025_01/712331801" TargetMode="External" /><Relationship Id="rId10" Type="http://schemas.openxmlformats.org/officeDocument/2006/relationships/hyperlink" Target="https://podminky.urs.cz/item/CS_URS_2025_01/764001801" TargetMode="External" /><Relationship Id="rId11" Type="http://schemas.openxmlformats.org/officeDocument/2006/relationships/hyperlink" Target="https://podminky.urs.cz/item/CS_URS_2025_01/764001821" TargetMode="External" /><Relationship Id="rId12" Type="http://schemas.openxmlformats.org/officeDocument/2006/relationships/hyperlink" Target="https://podminky.urs.cz/item/CS_URS_2025_01/764002811" TargetMode="External" /><Relationship Id="rId13" Type="http://schemas.openxmlformats.org/officeDocument/2006/relationships/hyperlink" Target="https://podminky.urs.cz/item/CS_URS_2025_01/764002841" TargetMode="External" /><Relationship Id="rId14" Type="http://schemas.openxmlformats.org/officeDocument/2006/relationships/hyperlink" Target="https://podminky.urs.cz/item/CS_URS_2025_01/764002871" TargetMode="External" /><Relationship Id="rId15" Type="http://schemas.openxmlformats.org/officeDocument/2006/relationships/hyperlink" Target="https://podminky.urs.cz/item/CS_URS_2025_01/764004801" TargetMode="External" /><Relationship Id="rId16" Type="http://schemas.openxmlformats.org/officeDocument/2006/relationships/hyperlink" Target="https://podminky.urs.cz/item/CS_URS_2025_01/764004841" TargetMode="External" /><Relationship Id="rId17" Type="http://schemas.openxmlformats.org/officeDocument/2006/relationships/hyperlink" Target="https://podminky.urs.cz/item/CS_URS_2025_01/764004861" TargetMode="External" /><Relationship Id="rId18" Type="http://schemas.openxmlformats.org/officeDocument/2006/relationships/hyperlink" Target="https://podminky.urs.cz/item/CS_URS_2025_01/764004871" TargetMode="External" /><Relationship Id="rId1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53845113" TargetMode="External" /><Relationship Id="rId2" Type="http://schemas.openxmlformats.org/officeDocument/2006/relationships/hyperlink" Target="https://podminky.urs.cz/item/CS_URS_2025_01/953845123" TargetMode="External" /><Relationship Id="rId3" Type="http://schemas.openxmlformats.org/officeDocument/2006/relationships/hyperlink" Target="https://podminky.urs.cz/item/CS_URS_2025_01/998018001" TargetMode="External" /><Relationship Id="rId4" Type="http://schemas.openxmlformats.org/officeDocument/2006/relationships/hyperlink" Target="https://podminky.urs.cz/item/CS_URS_2025_01/712363001" TargetMode="External" /><Relationship Id="rId5" Type="http://schemas.openxmlformats.org/officeDocument/2006/relationships/hyperlink" Target="https://podminky.urs.cz/item/CS_URS_2025_01/712363003" TargetMode="External" /><Relationship Id="rId6" Type="http://schemas.openxmlformats.org/officeDocument/2006/relationships/hyperlink" Target="https://podminky.urs.cz/item/CS_URS_2025_01/712363005" TargetMode="External" /><Relationship Id="rId7" Type="http://schemas.openxmlformats.org/officeDocument/2006/relationships/hyperlink" Target="https://podminky.urs.cz/item/CS_URS_2025_01/712363104" TargetMode="External" /><Relationship Id="rId8" Type="http://schemas.openxmlformats.org/officeDocument/2006/relationships/hyperlink" Target="https://podminky.urs.cz/item/CS_URS_2025_01/712391171" TargetMode="External" /><Relationship Id="rId9" Type="http://schemas.openxmlformats.org/officeDocument/2006/relationships/hyperlink" Target="https://podminky.urs.cz/item/CS_URS_2025_01/998712121" TargetMode="External" /><Relationship Id="rId10" Type="http://schemas.openxmlformats.org/officeDocument/2006/relationships/hyperlink" Target="https://podminky.urs.cz/item/CS_URS_2025_01/751398012" TargetMode="External" /><Relationship Id="rId11" Type="http://schemas.openxmlformats.org/officeDocument/2006/relationships/hyperlink" Target="https://podminky.urs.cz/item/CS_URS_2025_01/751510042" TargetMode="External" /><Relationship Id="rId12" Type="http://schemas.openxmlformats.org/officeDocument/2006/relationships/hyperlink" Target="https://podminky.urs.cz/item/CS_URS_2025_01/998751121" TargetMode="External" /><Relationship Id="rId13" Type="http://schemas.openxmlformats.org/officeDocument/2006/relationships/hyperlink" Target="https://podminky.urs.cz/item/CS_URS_2025_01/762341275" TargetMode="External" /><Relationship Id="rId14" Type="http://schemas.openxmlformats.org/officeDocument/2006/relationships/hyperlink" Target="https://podminky.urs.cz/item/CS_URS_2025_01/762395000" TargetMode="External" /><Relationship Id="rId15" Type="http://schemas.openxmlformats.org/officeDocument/2006/relationships/hyperlink" Target="https://podminky.urs.cz/item/CS_URS_2025_01/998762121" TargetMode="External" /><Relationship Id="rId16" Type="http://schemas.openxmlformats.org/officeDocument/2006/relationships/hyperlink" Target="https://podminky.urs.cz/item/CS_URS_2025_01/764011613" TargetMode="External" /><Relationship Id="rId17" Type="http://schemas.openxmlformats.org/officeDocument/2006/relationships/hyperlink" Target="https://podminky.urs.cz/item/CS_URS_2025_01/764212663" TargetMode="External" /><Relationship Id="rId18" Type="http://schemas.openxmlformats.org/officeDocument/2006/relationships/hyperlink" Target="https://podminky.urs.cz/item/CS_URS_2025_01/764214604" TargetMode="External" /><Relationship Id="rId19" Type="http://schemas.openxmlformats.org/officeDocument/2006/relationships/hyperlink" Target="https://podminky.urs.cz/item/CS_URS_2025_01/764311614" TargetMode="External" /><Relationship Id="rId20" Type="http://schemas.openxmlformats.org/officeDocument/2006/relationships/hyperlink" Target="https://podminky.urs.cz/item/CS_URS_2025_01/764511602" TargetMode="External" /><Relationship Id="rId21" Type="http://schemas.openxmlformats.org/officeDocument/2006/relationships/hyperlink" Target="https://podminky.urs.cz/item/CS_URS_2025_01/764518621" TargetMode="External" /><Relationship Id="rId22" Type="http://schemas.openxmlformats.org/officeDocument/2006/relationships/hyperlink" Target="https://podminky.urs.cz/item/CS_URS_2025_01/998764121" TargetMode="External" /><Relationship Id="rId2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32803000" TargetMode="External" /><Relationship Id="rId2" Type="http://schemas.openxmlformats.org/officeDocument/2006/relationships/hyperlink" Target="https://podminky.urs.cz/item/CS_URS_2025_01/039103000" TargetMode="External" /><Relationship Id="rId3" Type="http://schemas.openxmlformats.org/officeDocument/2006/relationships/hyperlink" Target="https://podminky.urs.cz/item/CS_URS_2025_01/045303000" TargetMode="External" /><Relationship Id="rId4" Type="http://schemas.openxmlformats.org/officeDocument/2006/relationships/hyperlink" Target="https://podminky.urs.cz/item/CS_URS_2025_01/741112001" TargetMode="External" /><Relationship Id="rId5" Type="http://schemas.openxmlformats.org/officeDocument/2006/relationships/hyperlink" Target="https://podminky.urs.cz/item/CS_URS_2025_01/741112001" TargetMode="External" /><Relationship Id="rId6" Type="http://schemas.openxmlformats.org/officeDocument/2006/relationships/hyperlink" Target="https://podminky.urs.cz/item/CS_URS_2025_01/741120101" TargetMode="External" /><Relationship Id="rId7" Type="http://schemas.openxmlformats.org/officeDocument/2006/relationships/hyperlink" Target="https://podminky.urs.cz/item/CS_URS_2025_01/741122011" TargetMode="External" /><Relationship Id="rId8" Type="http://schemas.openxmlformats.org/officeDocument/2006/relationships/hyperlink" Target="https://podminky.urs.cz/item/CS_URS_2025_01/741122015" TargetMode="External" /><Relationship Id="rId9" Type="http://schemas.openxmlformats.org/officeDocument/2006/relationships/hyperlink" Target="https://podminky.urs.cz/item/CS_URS_2025_01/741122016" TargetMode="External" /><Relationship Id="rId10" Type="http://schemas.openxmlformats.org/officeDocument/2006/relationships/hyperlink" Target="https://podminky.urs.cz/item/CS_URS_2025_01/741122024" TargetMode="External" /><Relationship Id="rId11" Type="http://schemas.openxmlformats.org/officeDocument/2006/relationships/hyperlink" Target="https://podminky.urs.cz/item/CS_URS_2025_01/741130001" TargetMode="External" /><Relationship Id="rId12" Type="http://schemas.openxmlformats.org/officeDocument/2006/relationships/hyperlink" Target="https://podminky.urs.cz/item/CS_URS_2025_01/741310001" TargetMode="External" /><Relationship Id="rId13" Type="http://schemas.openxmlformats.org/officeDocument/2006/relationships/hyperlink" Target="https://podminky.urs.cz/item/CS_URS_2025_01/741313072" TargetMode="External" /><Relationship Id="rId14" Type="http://schemas.openxmlformats.org/officeDocument/2006/relationships/hyperlink" Target="https://podminky.urs.cz/item/CS_URS_2025_01/741372022" TargetMode="External" /><Relationship Id="rId15" Type="http://schemas.openxmlformats.org/officeDocument/2006/relationships/hyperlink" Target="https://podminky.urs.cz/item/CS_URS_2025_01/998018001" TargetMode="External" /><Relationship Id="rId16" Type="http://schemas.openxmlformats.org/officeDocument/2006/relationships/hyperlink" Target="https://podminky.urs.cz/item/CS_URS_2025_01/580103001" TargetMode="External" /><Relationship Id="rId1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30001" TargetMode="External" /><Relationship Id="rId2" Type="http://schemas.openxmlformats.org/officeDocument/2006/relationships/hyperlink" Target="https://podminky.urs.cz/item/CS_URS_2025_01/741320131" TargetMode="External" /><Relationship Id="rId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29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L14" s="25"/>
      <c r="AM14" s="25"/>
      <c r="AN14" s="37" t="s">
        <v>29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35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36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37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38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39</v>
      </c>
      <c r="E29" s="50"/>
      <c r="F29" s="35" t="s">
        <v>40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41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42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43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44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BH25-SCH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Vlkaneč - výpravní budova č. pop. 45 - Schodiště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12. 5. 2025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30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49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50</v>
      </c>
      <c r="D52" s="90"/>
      <c r="E52" s="90"/>
      <c r="F52" s="90"/>
      <c r="G52" s="90"/>
      <c r="H52" s="91"/>
      <c r="I52" s="92" t="s">
        <v>51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52</v>
      </c>
      <c r="AH52" s="90"/>
      <c r="AI52" s="90"/>
      <c r="AJ52" s="90"/>
      <c r="AK52" s="90"/>
      <c r="AL52" s="90"/>
      <c r="AM52" s="90"/>
      <c r="AN52" s="92" t="s">
        <v>53</v>
      </c>
      <c r="AO52" s="90"/>
      <c r="AP52" s="90"/>
      <c r="AQ52" s="94" t="s">
        <v>54</v>
      </c>
      <c r="AR52" s="47"/>
      <c r="AS52" s="95" t="s">
        <v>55</v>
      </c>
      <c r="AT52" s="96" t="s">
        <v>56</v>
      </c>
      <c r="AU52" s="96" t="s">
        <v>57</v>
      </c>
      <c r="AV52" s="96" t="s">
        <v>58</v>
      </c>
      <c r="AW52" s="96" t="s">
        <v>59</v>
      </c>
      <c r="AX52" s="96" t="s">
        <v>60</v>
      </c>
      <c r="AY52" s="96" t="s">
        <v>61</v>
      </c>
      <c r="AZ52" s="96" t="s">
        <v>62</v>
      </c>
      <c r="BA52" s="96" t="s">
        <v>63</v>
      </c>
      <c r="BB52" s="96" t="s">
        <v>64</v>
      </c>
      <c r="BC52" s="96" t="s">
        <v>65</v>
      </c>
      <c r="BD52" s="97" t="s">
        <v>66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67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ROUND(AG55+AG59+AG62,2)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ROUND(AS55+AS59+AS62,2)</f>
        <v>0</v>
      </c>
      <c r="AT54" s="109">
        <f>ROUND(SUM(AV54:AW54),2)</f>
        <v>0</v>
      </c>
      <c r="AU54" s="110">
        <f>ROUND(AU55+AU59+AU62,5)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ROUND(AZ55+AZ59+AZ62,2)</f>
        <v>0</v>
      </c>
      <c r="BA54" s="109">
        <f>ROUND(BA55+BA59+BA62,2)</f>
        <v>0</v>
      </c>
      <c r="BB54" s="109">
        <f>ROUND(BB55+BB59+BB62,2)</f>
        <v>0</v>
      </c>
      <c r="BC54" s="109">
        <f>ROUND(BC55+BC59+BC62,2)</f>
        <v>0</v>
      </c>
      <c r="BD54" s="111">
        <f>ROUND(BD55+BD59+BD62,2)</f>
        <v>0</v>
      </c>
      <c r="BE54" s="6"/>
      <c r="BS54" s="112" t="s">
        <v>68</v>
      </c>
      <c r="BT54" s="112" t="s">
        <v>69</v>
      </c>
      <c r="BU54" s="113" t="s">
        <v>70</v>
      </c>
      <c r="BV54" s="112" t="s">
        <v>71</v>
      </c>
      <c r="BW54" s="112" t="s">
        <v>5</v>
      </c>
      <c r="BX54" s="112" t="s">
        <v>72</v>
      </c>
      <c r="CL54" s="112" t="s">
        <v>19</v>
      </c>
    </row>
    <row r="55" s="7" customFormat="1" ht="24.75" customHeight="1">
      <c r="A55" s="7"/>
      <c r="B55" s="114"/>
      <c r="C55" s="115"/>
      <c r="D55" s="116" t="s">
        <v>73</v>
      </c>
      <c r="E55" s="116"/>
      <c r="F55" s="116"/>
      <c r="G55" s="116"/>
      <c r="H55" s="116"/>
      <c r="I55" s="117"/>
      <c r="J55" s="116" t="s">
        <v>74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ROUND(SUM(AG56:AG58),2)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75</v>
      </c>
      <c r="AR55" s="121"/>
      <c r="AS55" s="122">
        <f>ROUND(SUM(AS56:AS58),2)</f>
        <v>0</v>
      </c>
      <c r="AT55" s="123">
        <f>ROUND(SUM(AV55:AW55),2)</f>
        <v>0</v>
      </c>
      <c r="AU55" s="124">
        <f>ROUND(SUM(AU56:AU58),5)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ROUND(SUM(AZ56:AZ58),2)</f>
        <v>0</v>
      </c>
      <c r="BA55" s="123">
        <f>ROUND(SUM(BA56:BA58),2)</f>
        <v>0</v>
      </c>
      <c r="BB55" s="123">
        <f>ROUND(SUM(BB56:BB58),2)</f>
        <v>0</v>
      </c>
      <c r="BC55" s="123">
        <f>ROUND(SUM(BC56:BC58),2)</f>
        <v>0</v>
      </c>
      <c r="BD55" s="125">
        <f>ROUND(SUM(BD56:BD58),2)</f>
        <v>0</v>
      </c>
      <c r="BE55" s="7"/>
      <c r="BS55" s="126" t="s">
        <v>68</v>
      </c>
      <c r="BT55" s="126" t="s">
        <v>76</v>
      </c>
      <c r="BU55" s="126" t="s">
        <v>70</v>
      </c>
      <c r="BV55" s="126" t="s">
        <v>71</v>
      </c>
      <c r="BW55" s="126" t="s">
        <v>77</v>
      </c>
      <c r="BX55" s="126" t="s">
        <v>5</v>
      </c>
      <c r="CL55" s="126" t="s">
        <v>19</v>
      </c>
      <c r="CM55" s="126" t="s">
        <v>76</v>
      </c>
    </row>
    <row r="56" s="4" customFormat="1" ht="16.5" customHeight="1">
      <c r="A56" s="127" t="s">
        <v>78</v>
      </c>
      <c r="B56" s="66"/>
      <c r="C56" s="128"/>
      <c r="D56" s="128"/>
      <c r="E56" s="129" t="s">
        <v>79</v>
      </c>
      <c r="F56" s="129"/>
      <c r="G56" s="129"/>
      <c r="H56" s="129"/>
      <c r="I56" s="129"/>
      <c r="J56" s="128"/>
      <c r="K56" s="129" t="s">
        <v>80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'201 - ASŘ demontáže'!J32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81</v>
      </c>
      <c r="AR56" s="68"/>
      <c r="AS56" s="132">
        <v>0</v>
      </c>
      <c r="AT56" s="133">
        <f>ROUND(SUM(AV56:AW56),2)</f>
        <v>0</v>
      </c>
      <c r="AU56" s="134">
        <f>'201 - ASŘ demontáže'!P100</f>
        <v>0</v>
      </c>
      <c r="AV56" s="133">
        <f>'201 - ASŘ demontáže'!J35</f>
        <v>0</v>
      </c>
      <c r="AW56" s="133">
        <f>'201 - ASŘ demontáže'!J36</f>
        <v>0</v>
      </c>
      <c r="AX56" s="133">
        <f>'201 - ASŘ demontáže'!J37</f>
        <v>0</v>
      </c>
      <c r="AY56" s="133">
        <f>'201 - ASŘ demontáže'!J38</f>
        <v>0</v>
      </c>
      <c r="AZ56" s="133">
        <f>'201 - ASŘ demontáže'!F35</f>
        <v>0</v>
      </c>
      <c r="BA56" s="133">
        <f>'201 - ASŘ demontáže'!F36</f>
        <v>0</v>
      </c>
      <c r="BB56" s="133">
        <f>'201 - ASŘ demontáže'!F37</f>
        <v>0</v>
      </c>
      <c r="BC56" s="133">
        <f>'201 - ASŘ demontáže'!F38</f>
        <v>0</v>
      </c>
      <c r="BD56" s="135">
        <f>'201 - ASŘ demontáže'!F39</f>
        <v>0</v>
      </c>
      <c r="BE56" s="4"/>
      <c r="BT56" s="136" t="s">
        <v>82</v>
      </c>
      <c r="BV56" s="136" t="s">
        <v>71</v>
      </c>
      <c r="BW56" s="136" t="s">
        <v>83</v>
      </c>
      <c r="BX56" s="136" t="s">
        <v>77</v>
      </c>
      <c r="CL56" s="136" t="s">
        <v>19</v>
      </c>
    </row>
    <row r="57" s="4" customFormat="1" ht="16.5" customHeight="1">
      <c r="A57" s="127" t="s">
        <v>78</v>
      </c>
      <c r="B57" s="66"/>
      <c r="C57" s="128"/>
      <c r="D57" s="128"/>
      <c r="E57" s="129" t="s">
        <v>84</v>
      </c>
      <c r="F57" s="129"/>
      <c r="G57" s="129"/>
      <c r="H57" s="129"/>
      <c r="I57" s="129"/>
      <c r="J57" s="128"/>
      <c r="K57" s="129" t="s">
        <v>85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'202 - ASŘ nové konstrukce'!J32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81</v>
      </c>
      <c r="AR57" s="68"/>
      <c r="AS57" s="132">
        <v>0</v>
      </c>
      <c r="AT57" s="133">
        <f>ROUND(SUM(AV57:AW57),2)</f>
        <v>0</v>
      </c>
      <c r="AU57" s="134">
        <f>'202 - ASŘ nové konstrukce'!P99</f>
        <v>0</v>
      </c>
      <c r="AV57" s="133">
        <f>'202 - ASŘ nové konstrukce'!J35</f>
        <v>0</v>
      </c>
      <c r="AW57" s="133">
        <f>'202 - ASŘ nové konstrukce'!J36</f>
        <v>0</v>
      </c>
      <c r="AX57" s="133">
        <f>'202 - ASŘ nové konstrukce'!J37</f>
        <v>0</v>
      </c>
      <c r="AY57" s="133">
        <f>'202 - ASŘ nové konstrukce'!J38</f>
        <v>0</v>
      </c>
      <c r="AZ57" s="133">
        <f>'202 - ASŘ nové konstrukce'!F35</f>
        <v>0</v>
      </c>
      <c r="BA57" s="133">
        <f>'202 - ASŘ nové konstrukce'!F36</f>
        <v>0</v>
      </c>
      <c r="BB57" s="133">
        <f>'202 - ASŘ nové konstrukce'!F37</f>
        <v>0</v>
      </c>
      <c r="BC57" s="133">
        <f>'202 - ASŘ nové konstrukce'!F38</f>
        <v>0</v>
      </c>
      <c r="BD57" s="135">
        <f>'202 - ASŘ nové konstrukce'!F39</f>
        <v>0</v>
      </c>
      <c r="BE57" s="4"/>
      <c r="BT57" s="136" t="s">
        <v>82</v>
      </c>
      <c r="BV57" s="136" t="s">
        <v>71</v>
      </c>
      <c r="BW57" s="136" t="s">
        <v>86</v>
      </c>
      <c r="BX57" s="136" t="s">
        <v>77</v>
      </c>
      <c r="CL57" s="136" t="s">
        <v>19</v>
      </c>
    </row>
    <row r="58" s="4" customFormat="1" ht="16.5" customHeight="1">
      <c r="A58" s="127" t="s">
        <v>78</v>
      </c>
      <c r="B58" s="66"/>
      <c r="C58" s="128"/>
      <c r="D58" s="128"/>
      <c r="E58" s="129" t="s">
        <v>87</v>
      </c>
      <c r="F58" s="129"/>
      <c r="G58" s="129"/>
      <c r="H58" s="129"/>
      <c r="I58" s="129"/>
      <c r="J58" s="128"/>
      <c r="K58" s="129" t="s">
        <v>88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'204 - PBŘ'!J32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81</v>
      </c>
      <c r="AR58" s="68"/>
      <c r="AS58" s="132">
        <v>0</v>
      </c>
      <c r="AT58" s="133">
        <f>ROUND(SUM(AV58:AW58),2)</f>
        <v>0</v>
      </c>
      <c r="AU58" s="134">
        <f>'204 - PBŘ'!P91</f>
        <v>0</v>
      </c>
      <c r="AV58" s="133">
        <f>'204 - PBŘ'!J35</f>
        <v>0</v>
      </c>
      <c r="AW58" s="133">
        <f>'204 - PBŘ'!J36</f>
        <v>0</v>
      </c>
      <c r="AX58" s="133">
        <f>'204 - PBŘ'!J37</f>
        <v>0</v>
      </c>
      <c r="AY58" s="133">
        <f>'204 - PBŘ'!J38</f>
        <v>0</v>
      </c>
      <c r="AZ58" s="133">
        <f>'204 - PBŘ'!F35</f>
        <v>0</v>
      </c>
      <c r="BA58" s="133">
        <f>'204 - PBŘ'!F36</f>
        <v>0</v>
      </c>
      <c r="BB58" s="133">
        <f>'204 - PBŘ'!F37</f>
        <v>0</v>
      </c>
      <c r="BC58" s="133">
        <f>'204 - PBŘ'!F38</f>
        <v>0</v>
      </c>
      <c r="BD58" s="135">
        <f>'204 - PBŘ'!F39</f>
        <v>0</v>
      </c>
      <c r="BE58" s="4"/>
      <c r="BT58" s="136" t="s">
        <v>82</v>
      </c>
      <c r="BV58" s="136" t="s">
        <v>71</v>
      </c>
      <c r="BW58" s="136" t="s">
        <v>89</v>
      </c>
      <c r="BX58" s="136" t="s">
        <v>77</v>
      </c>
      <c r="CL58" s="136" t="s">
        <v>19</v>
      </c>
    </row>
    <row r="59" s="7" customFormat="1" ht="16.5" customHeight="1">
      <c r="A59" s="7"/>
      <c r="B59" s="114"/>
      <c r="C59" s="115"/>
      <c r="D59" s="116" t="s">
        <v>90</v>
      </c>
      <c r="E59" s="116"/>
      <c r="F59" s="116"/>
      <c r="G59" s="116"/>
      <c r="H59" s="116"/>
      <c r="I59" s="117"/>
      <c r="J59" s="116" t="s">
        <v>91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ROUND(SUM(AG60:AG61),2)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75</v>
      </c>
      <c r="AR59" s="121"/>
      <c r="AS59" s="122">
        <f>ROUND(SUM(AS60:AS61),2)</f>
        <v>0</v>
      </c>
      <c r="AT59" s="123">
        <f>ROUND(SUM(AV59:AW59),2)</f>
        <v>0</v>
      </c>
      <c r="AU59" s="124">
        <f>ROUND(SUM(AU60:AU61),5)</f>
        <v>0</v>
      </c>
      <c r="AV59" s="123">
        <f>ROUND(AZ59*L29,2)</f>
        <v>0</v>
      </c>
      <c r="AW59" s="123">
        <f>ROUND(BA59*L30,2)</f>
        <v>0</v>
      </c>
      <c r="AX59" s="123">
        <f>ROUND(BB59*L29,2)</f>
        <v>0</v>
      </c>
      <c r="AY59" s="123">
        <f>ROUND(BC59*L30,2)</f>
        <v>0</v>
      </c>
      <c r="AZ59" s="123">
        <f>ROUND(SUM(AZ60:AZ61),2)</f>
        <v>0</v>
      </c>
      <c r="BA59" s="123">
        <f>ROUND(SUM(BA60:BA61),2)</f>
        <v>0</v>
      </c>
      <c r="BB59" s="123">
        <f>ROUND(SUM(BB60:BB61),2)</f>
        <v>0</v>
      </c>
      <c r="BC59" s="123">
        <f>ROUND(SUM(BC60:BC61),2)</f>
        <v>0</v>
      </c>
      <c r="BD59" s="125">
        <f>ROUND(SUM(BD60:BD61),2)</f>
        <v>0</v>
      </c>
      <c r="BE59" s="7"/>
      <c r="BS59" s="126" t="s">
        <v>68</v>
      </c>
      <c r="BT59" s="126" t="s">
        <v>76</v>
      </c>
      <c r="BU59" s="126" t="s">
        <v>70</v>
      </c>
      <c r="BV59" s="126" t="s">
        <v>71</v>
      </c>
      <c r="BW59" s="126" t="s">
        <v>92</v>
      </c>
      <c r="BX59" s="126" t="s">
        <v>5</v>
      </c>
      <c r="CL59" s="126" t="s">
        <v>19</v>
      </c>
      <c r="CM59" s="126" t="s">
        <v>76</v>
      </c>
    </row>
    <row r="60" s="4" customFormat="1" ht="16.5" customHeight="1">
      <c r="A60" s="127" t="s">
        <v>78</v>
      </c>
      <c r="B60" s="66"/>
      <c r="C60" s="128"/>
      <c r="D60" s="128"/>
      <c r="E60" s="129" t="s">
        <v>93</v>
      </c>
      <c r="F60" s="129"/>
      <c r="G60" s="129"/>
      <c r="H60" s="129"/>
      <c r="I60" s="129"/>
      <c r="J60" s="128"/>
      <c r="K60" s="129" t="s">
        <v>80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'501 - ASŘ demontáže'!J32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81</v>
      </c>
      <c r="AR60" s="68"/>
      <c r="AS60" s="132">
        <v>0</v>
      </c>
      <c r="AT60" s="133">
        <f>ROUND(SUM(AV60:AW60),2)</f>
        <v>0</v>
      </c>
      <c r="AU60" s="134">
        <f>'501 - ASŘ demontáže'!P91</f>
        <v>0</v>
      </c>
      <c r="AV60" s="133">
        <f>'501 - ASŘ demontáže'!J35</f>
        <v>0</v>
      </c>
      <c r="AW60" s="133">
        <f>'501 - ASŘ demontáže'!J36</f>
        <v>0</v>
      </c>
      <c r="AX60" s="133">
        <f>'501 - ASŘ demontáže'!J37</f>
        <v>0</v>
      </c>
      <c r="AY60" s="133">
        <f>'501 - ASŘ demontáže'!J38</f>
        <v>0</v>
      </c>
      <c r="AZ60" s="133">
        <f>'501 - ASŘ demontáže'!F35</f>
        <v>0</v>
      </c>
      <c r="BA60" s="133">
        <f>'501 - ASŘ demontáže'!F36</f>
        <v>0</v>
      </c>
      <c r="BB60" s="133">
        <f>'501 - ASŘ demontáže'!F37</f>
        <v>0</v>
      </c>
      <c r="BC60" s="133">
        <f>'501 - ASŘ demontáže'!F38</f>
        <v>0</v>
      </c>
      <c r="BD60" s="135">
        <f>'501 - ASŘ demontáže'!F39</f>
        <v>0</v>
      </c>
      <c r="BE60" s="4"/>
      <c r="BT60" s="136" t="s">
        <v>82</v>
      </c>
      <c r="BV60" s="136" t="s">
        <v>71</v>
      </c>
      <c r="BW60" s="136" t="s">
        <v>94</v>
      </c>
      <c r="BX60" s="136" t="s">
        <v>92</v>
      </c>
      <c r="CL60" s="136" t="s">
        <v>19</v>
      </c>
    </row>
    <row r="61" s="4" customFormat="1" ht="16.5" customHeight="1">
      <c r="A61" s="127" t="s">
        <v>78</v>
      </c>
      <c r="B61" s="66"/>
      <c r="C61" s="128"/>
      <c r="D61" s="128"/>
      <c r="E61" s="129" t="s">
        <v>95</v>
      </c>
      <c r="F61" s="129"/>
      <c r="G61" s="129"/>
      <c r="H61" s="129"/>
      <c r="I61" s="129"/>
      <c r="J61" s="128"/>
      <c r="K61" s="129" t="s">
        <v>85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'502 - ASŘ nové konstrukce'!J32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81</v>
      </c>
      <c r="AR61" s="68"/>
      <c r="AS61" s="132">
        <v>0</v>
      </c>
      <c r="AT61" s="133">
        <f>ROUND(SUM(AV61:AW61),2)</f>
        <v>0</v>
      </c>
      <c r="AU61" s="134">
        <f>'502 - ASŘ nové konstrukce'!P93</f>
        <v>0</v>
      </c>
      <c r="AV61" s="133">
        <f>'502 - ASŘ nové konstrukce'!J35</f>
        <v>0</v>
      </c>
      <c r="AW61" s="133">
        <f>'502 - ASŘ nové konstrukce'!J36</f>
        <v>0</v>
      </c>
      <c r="AX61" s="133">
        <f>'502 - ASŘ nové konstrukce'!J37</f>
        <v>0</v>
      </c>
      <c r="AY61" s="133">
        <f>'502 - ASŘ nové konstrukce'!J38</f>
        <v>0</v>
      </c>
      <c r="AZ61" s="133">
        <f>'502 - ASŘ nové konstrukce'!F35</f>
        <v>0</v>
      </c>
      <c r="BA61" s="133">
        <f>'502 - ASŘ nové konstrukce'!F36</f>
        <v>0</v>
      </c>
      <c r="BB61" s="133">
        <f>'502 - ASŘ nové konstrukce'!F37</f>
        <v>0</v>
      </c>
      <c r="BC61" s="133">
        <f>'502 - ASŘ nové konstrukce'!F38</f>
        <v>0</v>
      </c>
      <c r="BD61" s="135">
        <f>'502 - ASŘ nové konstrukce'!F39</f>
        <v>0</v>
      </c>
      <c r="BE61" s="4"/>
      <c r="BT61" s="136" t="s">
        <v>82</v>
      </c>
      <c r="BV61" s="136" t="s">
        <v>71</v>
      </c>
      <c r="BW61" s="136" t="s">
        <v>96</v>
      </c>
      <c r="BX61" s="136" t="s">
        <v>92</v>
      </c>
      <c r="CL61" s="136" t="s">
        <v>19</v>
      </c>
    </row>
    <row r="62" s="7" customFormat="1" ht="16.5" customHeight="1">
      <c r="A62" s="7"/>
      <c r="B62" s="114"/>
      <c r="C62" s="115"/>
      <c r="D62" s="116" t="s">
        <v>97</v>
      </c>
      <c r="E62" s="116"/>
      <c r="F62" s="116"/>
      <c r="G62" s="116"/>
      <c r="H62" s="116"/>
      <c r="I62" s="117"/>
      <c r="J62" s="116" t="s">
        <v>98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ROUND(AG63,2)</f>
        <v>0</v>
      </c>
      <c r="AH62" s="117"/>
      <c r="AI62" s="117"/>
      <c r="AJ62" s="117"/>
      <c r="AK62" s="117"/>
      <c r="AL62" s="117"/>
      <c r="AM62" s="117"/>
      <c r="AN62" s="119">
        <f>SUM(AG62,AT62)</f>
        <v>0</v>
      </c>
      <c r="AO62" s="117"/>
      <c r="AP62" s="117"/>
      <c r="AQ62" s="120" t="s">
        <v>75</v>
      </c>
      <c r="AR62" s="121"/>
      <c r="AS62" s="122">
        <f>ROUND(AS63,2)</f>
        <v>0</v>
      </c>
      <c r="AT62" s="123">
        <f>ROUND(SUM(AV62:AW62),2)</f>
        <v>0</v>
      </c>
      <c r="AU62" s="124">
        <f>ROUND(AU63,5)</f>
        <v>0</v>
      </c>
      <c r="AV62" s="123">
        <f>ROUND(AZ62*L29,2)</f>
        <v>0</v>
      </c>
      <c r="AW62" s="123">
        <f>ROUND(BA62*L30,2)</f>
        <v>0</v>
      </c>
      <c r="AX62" s="123">
        <f>ROUND(BB62*L29,2)</f>
        <v>0</v>
      </c>
      <c r="AY62" s="123">
        <f>ROUND(BC62*L30,2)</f>
        <v>0</v>
      </c>
      <c r="AZ62" s="123">
        <f>ROUND(AZ63,2)</f>
        <v>0</v>
      </c>
      <c r="BA62" s="123">
        <f>ROUND(BA63,2)</f>
        <v>0</v>
      </c>
      <c r="BB62" s="123">
        <f>ROUND(BB63,2)</f>
        <v>0</v>
      </c>
      <c r="BC62" s="123">
        <f>ROUND(BC63,2)</f>
        <v>0</v>
      </c>
      <c r="BD62" s="125">
        <f>ROUND(BD63,2)</f>
        <v>0</v>
      </c>
      <c r="BE62" s="7"/>
      <c r="BS62" s="126" t="s">
        <v>68</v>
      </c>
      <c r="BT62" s="126" t="s">
        <v>76</v>
      </c>
      <c r="BU62" s="126" t="s">
        <v>70</v>
      </c>
      <c r="BV62" s="126" t="s">
        <v>71</v>
      </c>
      <c r="BW62" s="126" t="s">
        <v>99</v>
      </c>
      <c r="BX62" s="126" t="s">
        <v>5</v>
      </c>
      <c r="CL62" s="126" t="s">
        <v>19</v>
      </c>
      <c r="CM62" s="126" t="s">
        <v>76</v>
      </c>
    </row>
    <row r="63" s="4" customFormat="1" ht="16.5" customHeight="1">
      <c r="A63" s="4"/>
      <c r="B63" s="66"/>
      <c r="C63" s="128"/>
      <c r="D63" s="128"/>
      <c r="E63" s="129" t="s">
        <v>100</v>
      </c>
      <c r="F63" s="129"/>
      <c r="G63" s="129"/>
      <c r="H63" s="129"/>
      <c r="I63" s="129"/>
      <c r="J63" s="128"/>
      <c r="K63" s="129" t="s">
        <v>101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7">
        <f>ROUND(SUM(AG64:AG65),2)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81</v>
      </c>
      <c r="AR63" s="68"/>
      <c r="AS63" s="132">
        <f>ROUND(SUM(AS64:AS65),2)</f>
        <v>0</v>
      </c>
      <c r="AT63" s="133">
        <f>ROUND(SUM(AV63:AW63),2)</f>
        <v>0</v>
      </c>
      <c r="AU63" s="134">
        <f>ROUND(SUM(AU64:AU65),5)</f>
        <v>0</v>
      </c>
      <c r="AV63" s="133">
        <f>ROUND(AZ63*L29,2)</f>
        <v>0</v>
      </c>
      <c r="AW63" s="133">
        <f>ROUND(BA63*L30,2)</f>
        <v>0</v>
      </c>
      <c r="AX63" s="133">
        <f>ROUND(BB63*L29,2)</f>
        <v>0</v>
      </c>
      <c r="AY63" s="133">
        <f>ROUND(BC63*L30,2)</f>
        <v>0</v>
      </c>
      <c r="AZ63" s="133">
        <f>ROUND(SUM(AZ64:AZ65),2)</f>
        <v>0</v>
      </c>
      <c r="BA63" s="133">
        <f>ROUND(SUM(BA64:BA65),2)</f>
        <v>0</v>
      </c>
      <c r="BB63" s="133">
        <f>ROUND(SUM(BB64:BB65),2)</f>
        <v>0</v>
      </c>
      <c r="BC63" s="133">
        <f>ROUND(SUM(BC64:BC65),2)</f>
        <v>0</v>
      </c>
      <c r="BD63" s="135">
        <f>ROUND(SUM(BD64:BD65),2)</f>
        <v>0</v>
      </c>
      <c r="BE63" s="4"/>
      <c r="BS63" s="136" t="s">
        <v>68</v>
      </c>
      <c r="BT63" s="136" t="s">
        <v>82</v>
      </c>
      <c r="BV63" s="136" t="s">
        <v>71</v>
      </c>
      <c r="BW63" s="136" t="s">
        <v>102</v>
      </c>
      <c r="BX63" s="136" t="s">
        <v>99</v>
      </c>
      <c r="CL63" s="136" t="s">
        <v>19</v>
      </c>
    </row>
    <row r="64" s="4" customFormat="1" ht="16.5" customHeight="1">
      <c r="A64" s="127" t="s">
        <v>78</v>
      </c>
      <c r="B64" s="66"/>
      <c r="C64" s="128"/>
      <c r="D64" s="128"/>
      <c r="E64" s="128"/>
      <c r="F64" s="129" t="s">
        <v>100</v>
      </c>
      <c r="G64" s="129"/>
      <c r="H64" s="129"/>
      <c r="I64" s="129"/>
      <c r="J64" s="129"/>
      <c r="K64" s="128"/>
      <c r="L64" s="129" t="s">
        <v>101</v>
      </c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30">
        <f>'SO 07.2 - elektroinstalac...'!J32</f>
        <v>0</v>
      </c>
      <c r="AH64" s="128"/>
      <c r="AI64" s="128"/>
      <c r="AJ64" s="128"/>
      <c r="AK64" s="128"/>
      <c r="AL64" s="128"/>
      <c r="AM64" s="128"/>
      <c r="AN64" s="130">
        <f>SUM(AG64,AT64)</f>
        <v>0</v>
      </c>
      <c r="AO64" s="128"/>
      <c r="AP64" s="128"/>
      <c r="AQ64" s="131" t="s">
        <v>81</v>
      </c>
      <c r="AR64" s="68"/>
      <c r="AS64" s="132">
        <v>0</v>
      </c>
      <c r="AT64" s="133">
        <f>ROUND(SUM(AV64:AW64),2)</f>
        <v>0</v>
      </c>
      <c r="AU64" s="134">
        <f>'SO 07.2 - elektroinstalac...'!P89</f>
        <v>0</v>
      </c>
      <c r="AV64" s="133">
        <f>'SO 07.2 - elektroinstalac...'!J35</f>
        <v>0</v>
      </c>
      <c r="AW64" s="133">
        <f>'SO 07.2 - elektroinstalac...'!J36</f>
        <v>0</v>
      </c>
      <c r="AX64" s="133">
        <f>'SO 07.2 - elektroinstalac...'!J37</f>
        <v>0</v>
      </c>
      <c r="AY64" s="133">
        <f>'SO 07.2 - elektroinstalac...'!J38</f>
        <v>0</v>
      </c>
      <c r="AZ64" s="133">
        <f>'SO 07.2 - elektroinstalac...'!F35</f>
        <v>0</v>
      </c>
      <c r="BA64" s="133">
        <f>'SO 07.2 - elektroinstalac...'!F36</f>
        <v>0</v>
      </c>
      <c r="BB64" s="133">
        <f>'SO 07.2 - elektroinstalac...'!F37</f>
        <v>0</v>
      </c>
      <c r="BC64" s="133">
        <f>'SO 07.2 - elektroinstalac...'!F38</f>
        <v>0</v>
      </c>
      <c r="BD64" s="135">
        <f>'SO 07.2 - elektroinstalac...'!F39</f>
        <v>0</v>
      </c>
      <c r="BE64" s="4"/>
      <c r="BT64" s="136" t="s">
        <v>103</v>
      </c>
      <c r="BU64" s="136" t="s">
        <v>104</v>
      </c>
      <c r="BV64" s="136" t="s">
        <v>71</v>
      </c>
      <c r="BW64" s="136" t="s">
        <v>102</v>
      </c>
      <c r="BX64" s="136" t="s">
        <v>99</v>
      </c>
      <c r="CL64" s="136" t="s">
        <v>19</v>
      </c>
    </row>
    <row r="65" s="4" customFormat="1" ht="23.25" customHeight="1">
      <c r="A65" s="127" t="s">
        <v>78</v>
      </c>
      <c r="B65" s="66"/>
      <c r="C65" s="128"/>
      <c r="D65" s="128"/>
      <c r="E65" s="128"/>
      <c r="F65" s="129" t="s">
        <v>105</v>
      </c>
      <c r="G65" s="129"/>
      <c r="H65" s="129"/>
      <c r="I65" s="129"/>
      <c r="J65" s="129"/>
      <c r="K65" s="128"/>
      <c r="L65" s="129" t="s">
        <v>106</v>
      </c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30">
        <f>'SO 07.2.2 - rozváděč SP S...'!J34</f>
        <v>0</v>
      </c>
      <c r="AH65" s="128"/>
      <c r="AI65" s="128"/>
      <c r="AJ65" s="128"/>
      <c r="AK65" s="128"/>
      <c r="AL65" s="128"/>
      <c r="AM65" s="128"/>
      <c r="AN65" s="130">
        <f>SUM(AG65,AT65)</f>
        <v>0</v>
      </c>
      <c r="AO65" s="128"/>
      <c r="AP65" s="128"/>
      <c r="AQ65" s="131" t="s">
        <v>81</v>
      </c>
      <c r="AR65" s="68"/>
      <c r="AS65" s="138">
        <v>0</v>
      </c>
      <c r="AT65" s="139">
        <f>ROUND(SUM(AV65:AW65),2)</f>
        <v>0</v>
      </c>
      <c r="AU65" s="140">
        <f>'SO 07.2.2 - rozváděč SP S...'!P93</f>
        <v>0</v>
      </c>
      <c r="AV65" s="139">
        <f>'SO 07.2.2 - rozváděč SP S...'!J37</f>
        <v>0</v>
      </c>
      <c r="AW65" s="139">
        <f>'SO 07.2.2 - rozváděč SP S...'!J38</f>
        <v>0</v>
      </c>
      <c r="AX65" s="139">
        <f>'SO 07.2.2 - rozváděč SP S...'!J39</f>
        <v>0</v>
      </c>
      <c r="AY65" s="139">
        <f>'SO 07.2.2 - rozváděč SP S...'!J40</f>
        <v>0</v>
      </c>
      <c r="AZ65" s="139">
        <f>'SO 07.2.2 - rozváděč SP S...'!F37</f>
        <v>0</v>
      </c>
      <c r="BA65" s="139">
        <f>'SO 07.2.2 - rozváděč SP S...'!F38</f>
        <v>0</v>
      </c>
      <c r="BB65" s="139">
        <f>'SO 07.2.2 - rozváděč SP S...'!F39</f>
        <v>0</v>
      </c>
      <c r="BC65" s="139">
        <f>'SO 07.2.2 - rozváděč SP S...'!F40</f>
        <v>0</v>
      </c>
      <c r="BD65" s="141">
        <f>'SO 07.2.2 - rozváděč SP S...'!F41</f>
        <v>0</v>
      </c>
      <c r="BE65" s="4"/>
      <c r="BT65" s="136" t="s">
        <v>103</v>
      </c>
      <c r="BV65" s="136" t="s">
        <v>71</v>
      </c>
      <c r="BW65" s="136" t="s">
        <v>107</v>
      </c>
      <c r="BX65" s="136" t="s">
        <v>102</v>
      </c>
      <c r="CL65" s="136" t="s">
        <v>19</v>
      </c>
    </row>
    <row r="66" s="2" customFormat="1" ht="30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47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</sheetData>
  <sheetProtection sheet="1" formatColumns="0" formatRows="0" objects="1" scenarios="1" spinCount="100000" saltValue="O516uxIECug7cvehUTfcEw78pkttO4jtqGAGJtLvpCHqa3aMXyA1B+M4dLUBl5vkc9ILVxak4STLGmYRsZvxrg==" hashValue="ByOwNJxMo19/h+bIZ3hA/g4XhyyGfwWyORU9N2R2MnBOIBs/cRsp+IH7Dkm20QI78JMwfNiaoSo7+SJqrRPDGw==" algorithmName="SHA-512" password="CC35"/>
  <mergeCells count="82">
    <mergeCell ref="C52:G52"/>
    <mergeCell ref="D55:H55"/>
    <mergeCell ref="D62:H62"/>
    <mergeCell ref="D59:H59"/>
    <mergeCell ref="E58:I58"/>
    <mergeCell ref="E56:I56"/>
    <mergeCell ref="E60:I60"/>
    <mergeCell ref="E57:I57"/>
    <mergeCell ref="E61:I61"/>
    <mergeCell ref="E63:I63"/>
    <mergeCell ref="F64:J64"/>
    <mergeCell ref="I52:AF52"/>
    <mergeCell ref="J59:AF59"/>
    <mergeCell ref="J62:AF62"/>
    <mergeCell ref="J55:AF55"/>
    <mergeCell ref="K61:AF61"/>
    <mergeCell ref="K57:AF57"/>
    <mergeCell ref="K58:AF58"/>
    <mergeCell ref="K56:AF56"/>
    <mergeCell ref="K63:AF63"/>
    <mergeCell ref="K60:AF60"/>
    <mergeCell ref="L45:AO45"/>
    <mergeCell ref="L64:AF64"/>
    <mergeCell ref="F65:J65"/>
    <mergeCell ref="L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52:AM52"/>
    <mergeCell ref="AG62:AM62"/>
    <mergeCell ref="AG60:AM60"/>
    <mergeCell ref="AG61:AM61"/>
    <mergeCell ref="AG63:AM63"/>
    <mergeCell ref="AG59:AM59"/>
    <mergeCell ref="AG58:AM58"/>
    <mergeCell ref="AG64:AM64"/>
    <mergeCell ref="AG56:AM56"/>
    <mergeCell ref="AG55:AM55"/>
    <mergeCell ref="AM47:AN47"/>
    <mergeCell ref="AM49:AP49"/>
    <mergeCell ref="AM50:AP50"/>
    <mergeCell ref="AN63:AP63"/>
    <mergeCell ref="AN64:AP64"/>
    <mergeCell ref="AN52:AP52"/>
    <mergeCell ref="AN61:AP61"/>
    <mergeCell ref="AN60:AP60"/>
    <mergeCell ref="AN59:AP59"/>
    <mergeCell ref="AN55:AP55"/>
    <mergeCell ref="AN56:AP56"/>
    <mergeCell ref="AN58:AP58"/>
    <mergeCell ref="AN62:AP62"/>
    <mergeCell ref="AN57:AP57"/>
    <mergeCell ref="AS49:AT51"/>
    <mergeCell ref="AN65:AP65"/>
    <mergeCell ref="AG65:AM65"/>
    <mergeCell ref="AN54:AP54"/>
  </mergeCells>
  <hyperlinks>
    <hyperlink ref="A56" location="'201 - ASŘ demontáže'!C2" display="/"/>
    <hyperlink ref="A57" location="'202 - ASŘ nové konstrukce'!C2" display="/"/>
    <hyperlink ref="A58" location="'204 - PBŘ'!C2" display="/"/>
    <hyperlink ref="A60" location="'501 - ASŘ demontáže'!C2" display="/"/>
    <hyperlink ref="A61" location="'502 - ASŘ nové konstrukce'!C2" display="/"/>
    <hyperlink ref="A64" location="'SO 07.2 - elektroinstalac...'!C2" display="/"/>
    <hyperlink ref="A65" location="'SO 07.2.2 - rozváděč SP 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76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Vlkaneč - výpravní budova č. pop. 45 - Schodiště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110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112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12. 5. 2025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ROUND(J100,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ROUND((SUM(BE100:BE254)),  2)</f>
        <v>0</v>
      </c>
      <c r="G35" s="41"/>
      <c r="H35" s="41"/>
      <c r="I35" s="161">
        <v>0.20999999999999999</v>
      </c>
      <c r="J35" s="160">
        <f>ROUND(((SUM(BE100:BE254))*I35),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ROUND((SUM(BF100:BF254)),  2)</f>
        <v>0</v>
      </c>
      <c r="G36" s="41"/>
      <c r="H36" s="41"/>
      <c r="I36" s="161">
        <v>0.12</v>
      </c>
      <c r="J36" s="160">
        <f>ROUND(((SUM(BF100:BF254))*I36),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ROUND((SUM(BG100:BG254)),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ROUND((SUM(BH100:BH254)),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ROUND((SUM(BI100:BI254)),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113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Vlkaneč - výpravní budova č. pop. 45 - Schodiště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110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201 - ASŘ demontáže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12. 5. 2025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114</v>
      </c>
      <c r="D61" s="175"/>
      <c r="E61" s="175"/>
      <c r="F61" s="175"/>
      <c r="G61" s="175"/>
      <c r="H61" s="175"/>
      <c r="I61" s="175"/>
      <c r="J61" s="176" t="s">
        <v>115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J100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116</v>
      </c>
    </row>
    <row r="64" s="9" customFormat="1" ht="24.96" customHeight="1">
      <c r="A64" s="9"/>
      <c r="B64" s="178"/>
      <c r="C64" s="179"/>
      <c r="D64" s="180" t="s">
        <v>117</v>
      </c>
      <c r="E64" s="181"/>
      <c r="F64" s="181"/>
      <c r="G64" s="181"/>
      <c r="H64" s="181"/>
      <c r="I64" s="181"/>
      <c r="J64" s="182">
        <f>J101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118</v>
      </c>
      <c r="E65" s="186"/>
      <c r="F65" s="186"/>
      <c r="G65" s="186"/>
      <c r="H65" s="186"/>
      <c r="I65" s="186"/>
      <c r="J65" s="187">
        <f>J102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119</v>
      </c>
      <c r="E66" s="186"/>
      <c r="F66" s="186"/>
      <c r="G66" s="186"/>
      <c r="H66" s="186"/>
      <c r="I66" s="186"/>
      <c r="J66" s="187">
        <f>J163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120</v>
      </c>
      <c r="E67" s="181"/>
      <c r="F67" s="181"/>
      <c r="G67" s="181"/>
      <c r="H67" s="181"/>
      <c r="I67" s="181"/>
      <c r="J67" s="182">
        <f>J183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4"/>
      <c r="C68" s="128"/>
      <c r="D68" s="185" t="s">
        <v>121</v>
      </c>
      <c r="E68" s="186"/>
      <c r="F68" s="186"/>
      <c r="G68" s="186"/>
      <c r="H68" s="186"/>
      <c r="I68" s="186"/>
      <c r="J68" s="187">
        <f>J184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122</v>
      </c>
      <c r="E69" s="186"/>
      <c r="F69" s="186"/>
      <c r="G69" s="186"/>
      <c r="H69" s="186"/>
      <c r="I69" s="186"/>
      <c r="J69" s="187">
        <f>J188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123</v>
      </c>
      <c r="E70" s="186"/>
      <c r="F70" s="186"/>
      <c r="G70" s="186"/>
      <c r="H70" s="186"/>
      <c r="I70" s="186"/>
      <c r="J70" s="187">
        <f>J192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124</v>
      </c>
      <c r="E71" s="186"/>
      <c r="F71" s="186"/>
      <c r="G71" s="186"/>
      <c r="H71" s="186"/>
      <c r="I71" s="186"/>
      <c r="J71" s="187">
        <f>J204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125</v>
      </c>
      <c r="E72" s="186"/>
      <c r="F72" s="186"/>
      <c r="G72" s="186"/>
      <c r="H72" s="186"/>
      <c r="I72" s="186"/>
      <c r="J72" s="187">
        <f>J210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8"/>
      <c r="D73" s="185" t="s">
        <v>126</v>
      </c>
      <c r="E73" s="186"/>
      <c r="F73" s="186"/>
      <c r="G73" s="186"/>
      <c r="H73" s="186"/>
      <c r="I73" s="186"/>
      <c r="J73" s="187">
        <f>J225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8"/>
      <c r="D74" s="185" t="s">
        <v>127</v>
      </c>
      <c r="E74" s="186"/>
      <c r="F74" s="186"/>
      <c r="G74" s="186"/>
      <c r="H74" s="186"/>
      <c r="I74" s="186"/>
      <c r="J74" s="187">
        <f>J228</f>
        <v>0</v>
      </c>
      <c r="K74" s="128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8"/>
      <c r="D75" s="185" t="s">
        <v>128</v>
      </c>
      <c r="E75" s="186"/>
      <c r="F75" s="186"/>
      <c r="G75" s="186"/>
      <c r="H75" s="186"/>
      <c r="I75" s="186"/>
      <c r="J75" s="187">
        <f>J235</f>
        <v>0</v>
      </c>
      <c r="K75" s="128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8"/>
      <c r="D76" s="185" t="s">
        <v>129</v>
      </c>
      <c r="E76" s="186"/>
      <c r="F76" s="186"/>
      <c r="G76" s="186"/>
      <c r="H76" s="186"/>
      <c r="I76" s="186"/>
      <c r="J76" s="187">
        <f>J239</f>
        <v>0</v>
      </c>
      <c r="K76" s="128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8"/>
      <c r="D77" s="185" t="s">
        <v>130</v>
      </c>
      <c r="E77" s="186"/>
      <c r="F77" s="186"/>
      <c r="G77" s="186"/>
      <c r="H77" s="186"/>
      <c r="I77" s="186"/>
      <c r="J77" s="187">
        <f>J243</f>
        <v>0</v>
      </c>
      <c r="K77" s="128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8"/>
      <c r="C78" s="179"/>
      <c r="D78" s="180" t="s">
        <v>131</v>
      </c>
      <c r="E78" s="181"/>
      <c r="F78" s="181"/>
      <c r="G78" s="181"/>
      <c r="H78" s="181"/>
      <c r="I78" s="181"/>
      <c r="J78" s="182">
        <f>J248</f>
        <v>0</v>
      </c>
      <c r="K78" s="179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4" s="2" customFormat="1" ht="6.96" customHeight="1">
      <c r="A84" s="41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4.96" customHeight="1">
      <c r="A85" s="41"/>
      <c r="B85" s="42"/>
      <c r="C85" s="26" t="s">
        <v>132</v>
      </c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16</v>
      </c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173" t="str">
        <f>E7</f>
        <v>Vlkaneč - výpravní budova č. pop. 45 - Schodiště</v>
      </c>
      <c r="F88" s="35"/>
      <c r="G88" s="35"/>
      <c r="H88" s="35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" customFormat="1" ht="12" customHeight="1">
      <c r="B89" s="24"/>
      <c r="C89" s="35" t="s">
        <v>109</v>
      </c>
      <c r="D89" s="25"/>
      <c r="E89" s="25"/>
      <c r="F89" s="25"/>
      <c r="G89" s="25"/>
      <c r="H89" s="25"/>
      <c r="I89" s="25"/>
      <c r="J89" s="25"/>
      <c r="K89" s="25"/>
      <c r="L89" s="23"/>
    </row>
    <row r="90" s="2" customFormat="1" ht="16.5" customHeight="1">
      <c r="A90" s="41"/>
      <c r="B90" s="42"/>
      <c r="C90" s="43"/>
      <c r="D90" s="43"/>
      <c r="E90" s="173" t="s">
        <v>110</v>
      </c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111</v>
      </c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E11</f>
        <v>201 - ASŘ demontáže</v>
      </c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F14</f>
        <v xml:space="preserve"> </v>
      </c>
      <c r="G94" s="43"/>
      <c r="H94" s="43"/>
      <c r="I94" s="35" t="s">
        <v>23</v>
      </c>
      <c r="J94" s="75" t="str">
        <f>IF(J14="","",J14)</f>
        <v>12. 5. 2025</v>
      </c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25</v>
      </c>
      <c r="D96" s="43"/>
      <c r="E96" s="43"/>
      <c r="F96" s="30" t="str">
        <f>E17</f>
        <v xml:space="preserve"> </v>
      </c>
      <c r="G96" s="43"/>
      <c r="H96" s="43"/>
      <c r="I96" s="35" t="s">
        <v>30</v>
      </c>
      <c r="J96" s="39" t="str">
        <f>E23</f>
        <v xml:space="preserve"> </v>
      </c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28</v>
      </c>
      <c r="D97" s="43"/>
      <c r="E97" s="43"/>
      <c r="F97" s="30" t="str">
        <f>IF(E20="","",E20)</f>
        <v>Vyplň údaj</v>
      </c>
      <c r="G97" s="43"/>
      <c r="H97" s="43"/>
      <c r="I97" s="35" t="s">
        <v>32</v>
      </c>
      <c r="J97" s="39" t="str">
        <f>E26</f>
        <v xml:space="preserve"> </v>
      </c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1" customFormat="1" ht="29.28" customHeight="1">
      <c r="A99" s="189"/>
      <c r="B99" s="190"/>
      <c r="C99" s="191" t="s">
        <v>133</v>
      </c>
      <c r="D99" s="192" t="s">
        <v>54</v>
      </c>
      <c r="E99" s="192" t="s">
        <v>50</v>
      </c>
      <c r="F99" s="192" t="s">
        <v>51</v>
      </c>
      <c r="G99" s="192" t="s">
        <v>134</v>
      </c>
      <c r="H99" s="192" t="s">
        <v>135</v>
      </c>
      <c r="I99" s="192" t="s">
        <v>136</v>
      </c>
      <c r="J99" s="192" t="s">
        <v>115</v>
      </c>
      <c r="K99" s="193" t="s">
        <v>137</v>
      </c>
      <c r="L99" s="194"/>
      <c r="M99" s="95" t="s">
        <v>19</v>
      </c>
      <c r="N99" s="96" t="s">
        <v>39</v>
      </c>
      <c r="O99" s="96" t="s">
        <v>138</v>
      </c>
      <c r="P99" s="96" t="s">
        <v>139</v>
      </c>
      <c r="Q99" s="96" t="s">
        <v>140</v>
      </c>
      <c r="R99" s="96" t="s">
        <v>141</v>
      </c>
      <c r="S99" s="96" t="s">
        <v>142</v>
      </c>
      <c r="T99" s="97" t="s">
        <v>143</v>
      </c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</row>
    <row r="100" s="2" customFormat="1" ht="22.8" customHeight="1">
      <c r="A100" s="41"/>
      <c r="B100" s="42"/>
      <c r="C100" s="102" t="s">
        <v>144</v>
      </c>
      <c r="D100" s="43"/>
      <c r="E100" s="43"/>
      <c r="F100" s="43"/>
      <c r="G100" s="43"/>
      <c r="H100" s="43"/>
      <c r="I100" s="43"/>
      <c r="J100" s="195">
        <f>BK100</f>
        <v>0</v>
      </c>
      <c r="K100" s="43"/>
      <c r="L100" s="47"/>
      <c r="M100" s="98"/>
      <c r="N100" s="196"/>
      <c r="O100" s="99"/>
      <c r="P100" s="197">
        <f>P101+P183+P248</f>
        <v>0</v>
      </c>
      <c r="Q100" s="99"/>
      <c r="R100" s="197">
        <f>R101+R183+R248</f>
        <v>0.0064013200000000003</v>
      </c>
      <c r="S100" s="99"/>
      <c r="T100" s="198">
        <f>T101+T183+T248</f>
        <v>60.300719649999998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68</v>
      </c>
      <c r="AU100" s="20" t="s">
        <v>116</v>
      </c>
      <c r="BK100" s="199">
        <f>BK101+BK183+BK248</f>
        <v>0</v>
      </c>
    </row>
    <row r="101" s="12" customFormat="1" ht="25.92" customHeight="1">
      <c r="A101" s="12"/>
      <c r="B101" s="200"/>
      <c r="C101" s="201"/>
      <c r="D101" s="202" t="s">
        <v>68</v>
      </c>
      <c r="E101" s="203" t="s">
        <v>145</v>
      </c>
      <c r="F101" s="203" t="s">
        <v>146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P102+P163</f>
        <v>0</v>
      </c>
      <c r="Q101" s="208"/>
      <c r="R101" s="209">
        <f>R102+R163</f>
        <v>0.0031749200000000003</v>
      </c>
      <c r="S101" s="208"/>
      <c r="T101" s="210">
        <f>T102+T163</f>
        <v>55.846965999999995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68</v>
      </c>
      <c r="AU101" s="212" t="s">
        <v>69</v>
      </c>
      <c r="AY101" s="211" t="s">
        <v>147</v>
      </c>
      <c r="BK101" s="213">
        <f>BK102+BK163</f>
        <v>0</v>
      </c>
    </row>
    <row r="102" s="12" customFormat="1" ht="22.8" customHeight="1">
      <c r="A102" s="12"/>
      <c r="B102" s="200"/>
      <c r="C102" s="201"/>
      <c r="D102" s="202" t="s">
        <v>68</v>
      </c>
      <c r="E102" s="214" t="s">
        <v>148</v>
      </c>
      <c r="F102" s="214" t="s">
        <v>149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SUM(P103:P162)</f>
        <v>0</v>
      </c>
      <c r="Q102" s="208"/>
      <c r="R102" s="209">
        <f>SUM(R103:R162)</f>
        <v>0.0031749200000000003</v>
      </c>
      <c r="S102" s="208"/>
      <c r="T102" s="210">
        <f>SUM(T103:T162)</f>
        <v>50.446965999999996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76</v>
      </c>
      <c r="AT102" s="212" t="s">
        <v>68</v>
      </c>
      <c r="AU102" s="212" t="s">
        <v>76</v>
      </c>
      <c r="AY102" s="211" t="s">
        <v>147</v>
      </c>
      <c r="BK102" s="213">
        <f>SUM(BK103:BK162)</f>
        <v>0</v>
      </c>
    </row>
    <row r="103" s="2" customFormat="1" ht="24.15" customHeight="1">
      <c r="A103" s="41"/>
      <c r="B103" s="42"/>
      <c r="C103" s="216" t="s">
        <v>76</v>
      </c>
      <c r="D103" s="216" t="s">
        <v>150</v>
      </c>
      <c r="E103" s="217" t="s">
        <v>151</v>
      </c>
      <c r="F103" s="218" t="s">
        <v>152</v>
      </c>
      <c r="G103" s="219" t="s">
        <v>153</v>
      </c>
      <c r="H103" s="220">
        <v>0.46600000000000003</v>
      </c>
      <c r="I103" s="221"/>
      <c r="J103" s="222">
        <f>ROUND(I103*H103,2)</f>
        <v>0</v>
      </c>
      <c r="K103" s="218" t="s">
        <v>154</v>
      </c>
      <c r="L103" s="47"/>
      <c r="M103" s="223" t="s">
        <v>19</v>
      </c>
      <c r="N103" s="224" t="s">
        <v>41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1.8</v>
      </c>
      <c r="T103" s="226">
        <f>S103*H103</f>
        <v>0.8388000000000001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155</v>
      </c>
      <c r="AT103" s="227" t="s">
        <v>150</v>
      </c>
      <c r="AU103" s="227" t="s">
        <v>82</v>
      </c>
      <c r="AY103" s="20" t="s">
        <v>147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82</v>
      </c>
      <c r="BK103" s="228">
        <f>ROUND(I103*H103,2)</f>
        <v>0</v>
      </c>
      <c r="BL103" s="20" t="s">
        <v>155</v>
      </c>
      <c r="BM103" s="227" t="s">
        <v>156</v>
      </c>
    </row>
    <row r="104" s="2" customFormat="1">
      <c r="A104" s="41"/>
      <c r="B104" s="42"/>
      <c r="C104" s="43"/>
      <c r="D104" s="229" t="s">
        <v>157</v>
      </c>
      <c r="E104" s="43"/>
      <c r="F104" s="230" t="s">
        <v>158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157</v>
      </c>
      <c r="AU104" s="20" t="s">
        <v>82</v>
      </c>
    </row>
    <row r="105" s="13" customFormat="1">
      <c r="A105" s="13"/>
      <c r="B105" s="234"/>
      <c r="C105" s="235"/>
      <c r="D105" s="236" t="s">
        <v>159</v>
      </c>
      <c r="E105" s="237" t="s">
        <v>19</v>
      </c>
      <c r="F105" s="238" t="s">
        <v>160</v>
      </c>
      <c r="G105" s="235"/>
      <c r="H105" s="237" t="s">
        <v>19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159</v>
      </c>
      <c r="AU105" s="244" t="s">
        <v>82</v>
      </c>
      <c r="AV105" s="13" t="s">
        <v>76</v>
      </c>
      <c r="AW105" s="13" t="s">
        <v>31</v>
      </c>
      <c r="AX105" s="13" t="s">
        <v>69</v>
      </c>
      <c r="AY105" s="244" t="s">
        <v>147</v>
      </c>
    </row>
    <row r="106" s="14" customFormat="1">
      <c r="A106" s="14"/>
      <c r="B106" s="245"/>
      <c r="C106" s="246"/>
      <c r="D106" s="236" t="s">
        <v>159</v>
      </c>
      <c r="E106" s="247" t="s">
        <v>19</v>
      </c>
      <c r="F106" s="248" t="s">
        <v>161</v>
      </c>
      <c r="G106" s="246"/>
      <c r="H106" s="249">
        <v>0.23300000000000001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159</v>
      </c>
      <c r="AU106" s="255" t="s">
        <v>82</v>
      </c>
      <c r="AV106" s="14" t="s">
        <v>82</v>
      </c>
      <c r="AW106" s="14" t="s">
        <v>31</v>
      </c>
      <c r="AX106" s="14" t="s">
        <v>69</v>
      </c>
      <c r="AY106" s="255" t="s">
        <v>147</v>
      </c>
    </row>
    <row r="107" s="14" customFormat="1">
      <c r="A107" s="14"/>
      <c r="B107" s="245"/>
      <c r="C107" s="246"/>
      <c r="D107" s="236" t="s">
        <v>159</v>
      </c>
      <c r="E107" s="247" t="s">
        <v>19</v>
      </c>
      <c r="F107" s="248" t="s">
        <v>162</v>
      </c>
      <c r="G107" s="246"/>
      <c r="H107" s="249">
        <v>0.23300000000000001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159</v>
      </c>
      <c r="AU107" s="255" t="s">
        <v>82</v>
      </c>
      <c r="AV107" s="14" t="s">
        <v>82</v>
      </c>
      <c r="AW107" s="14" t="s">
        <v>31</v>
      </c>
      <c r="AX107" s="14" t="s">
        <v>69</v>
      </c>
      <c r="AY107" s="255" t="s">
        <v>147</v>
      </c>
    </row>
    <row r="108" s="15" customFormat="1">
      <c r="A108" s="15"/>
      <c r="B108" s="256"/>
      <c r="C108" s="257"/>
      <c r="D108" s="236" t="s">
        <v>159</v>
      </c>
      <c r="E108" s="258" t="s">
        <v>19</v>
      </c>
      <c r="F108" s="259" t="s">
        <v>163</v>
      </c>
      <c r="G108" s="257"/>
      <c r="H108" s="260">
        <v>0.46600000000000003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159</v>
      </c>
      <c r="AU108" s="266" t="s">
        <v>82</v>
      </c>
      <c r="AV108" s="15" t="s">
        <v>155</v>
      </c>
      <c r="AW108" s="15" t="s">
        <v>31</v>
      </c>
      <c r="AX108" s="15" t="s">
        <v>76</v>
      </c>
      <c r="AY108" s="266" t="s">
        <v>147</v>
      </c>
    </row>
    <row r="109" s="2" customFormat="1" ht="24.15" customHeight="1">
      <c r="A109" s="41"/>
      <c r="B109" s="42"/>
      <c r="C109" s="216" t="s">
        <v>82</v>
      </c>
      <c r="D109" s="216" t="s">
        <v>150</v>
      </c>
      <c r="E109" s="217" t="s">
        <v>164</v>
      </c>
      <c r="F109" s="218" t="s">
        <v>165</v>
      </c>
      <c r="G109" s="219" t="s">
        <v>153</v>
      </c>
      <c r="H109" s="220">
        <v>2.6779999999999999</v>
      </c>
      <c r="I109" s="221"/>
      <c r="J109" s="222">
        <f>ROUND(I109*H109,2)</f>
        <v>0</v>
      </c>
      <c r="K109" s="218" t="s">
        <v>154</v>
      </c>
      <c r="L109" s="47"/>
      <c r="M109" s="223" t="s">
        <v>19</v>
      </c>
      <c r="N109" s="224" t="s">
        <v>41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1.8</v>
      </c>
      <c r="T109" s="226">
        <f>S109*H109</f>
        <v>4.8204000000000002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155</v>
      </c>
      <c r="AT109" s="227" t="s">
        <v>150</v>
      </c>
      <c r="AU109" s="227" t="s">
        <v>82</v>
      </c>
      <c r="AY109" s="20" t="s">
        <v>147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82</v>
      </c>
      <c r="BK109" s="228">
        <f>ROUND(I109*H109,2)</f>
        <v>0</v>
      </c>
      <c r="BL109" s="20" t="s">
        <v>155</v>
      </c>
      <c r="BM109" s="227" t="s">
        <v>166</v>
      </c>
    </row>
    <row r="110" s="2" customFormat="1">
      <c r="A110" s="41"/>
      <c r="B110" s="42"/>
      <c r="C110" s="43"/>
      <c r="D110" s="229" t="s">
        <v>157</v>
      </c>
      <c r="E110" s="43"/>
      <c r="F110" s="230" t="s">
        <v>167</v>
      </c>
      <c r="G110" s="43"/>
      <c r="H110" s="43"/>
      <c r="I110" s="231"/>
      <c r="J110" s="43"/>
      <c r="K110" s="43"/>
      <c r="L110" s="47"/>
      <c r="M110" s="232"/>
      <c r="N110" s="23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157</v>
      </c>
      <c r="AU110" s="20" t="s">
        <v>82</v>
      </c>
    </row>
    <row r="111" s="14" customFormat="1">
      <c r="A111" s="14"/>
      <c r="B111" s="245"/>
      <c r="C111" s="246"/>
      <c r="D111" s="236" t="s">
        <v>159</v>
      </c>
      <c r="E111" s="247" t="s">
        <v>19</v>
      </c>
      <c r="F111" s="248" t="s">
        <v>168</v>
      </c>
      <c r="G111" s="246"/>
      <c r="H111" s="249">
        <v>2.6779999999999999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159</v>
      </c>
      <c r="AU111" s="255" t="s">
        <v>82</v>
      </c>
      <c r="AV111" s="14" t="s">
        <v>82</v>
      </c>
      <c r="AW111" s="14" t="s">
        <v>31</v>
      </c>
      <c r="AX111" s="14" t="s">
        <v>76</v>
      </c>
      <c r="AY111" s="255" t="s">
        <v>147</v>
      </c>
    </row>
    <row r="112" s="2" customFormat="1" ht="21.75" customHeight="1">
      <c r="A112" s="41"/>
      <c r="B112" s="42"/>
      <c r="C112" s="216" t="s">
        <v>103</v>
      </c>
      <c r="D112" s="216" t="s">
        <v>150</v>
      </c>
      <c r="E112" s="217" t="s">
        <v>169</v>
      </c>
      <c r="F112" s="218" t="s">
        <v>170</v>
      </c>
      <c r="G112" s="219" t="s">
        <v>171</v>
      </c>
      <c r="H112" s="220">
        <v>89.909999999999997</v>
      </c>
      <c r="I112" s="221"/>
      <c r="J112" s="222">
        <f>ROUND(I112*H112,2)</f>
        <v>0</v>
      </c>
      <c r="K112" s="218" t="s">
        <v>154</v>
      </c>
      <c r="L112" s="47"/>
      <c r="M112" s="223" t="s">
        <v>19</v>
      </c>
      <c r="N112" s="224" t="s">
        <v>41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0.122</v>
      </c>
      <c r="T112" s="226">
        <f>S112*H112</f>
        <v>10.969019999999999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155</v>
      </c>
      <c r="AT112" s="227" t="s">
        <v>150</v>
      </c>
      <c r="AU112" s="227" t="s">
        <v>82</v>
      </c>
      <c r="AY112" s="20" t="s">
        <v>147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82</v>
      </c>
      <c r="BK112" s="228">
        <f>ROUND(I112*H112,2)</f>
        <v>0</v>
      </c>
      <c r="BL112" s="20" t="s">
        <v>155</v>
      </c>
      <c r="BM112" s="227" t="s">
        <v>172</v>
      </c>
    </row>
    <row r="113" s="2" customFormat="1">
      <c r="A113" s="41"/>
      <c r="B113" s="42"/>
      <c r="C113" s="43"/>
      <c r="D113" s="229" t="s">
        <v>157</v>
      </c>
      <c r="E113" s="43"/>
      <c r="F113" s="230" t="s">
        <v>173</v>
      </c>
      <c r="G113" s="43"/>
      <c r="H113" s="43"/>
      <c r="I113" s="231"/>
      <c r="J113" s="43"/>
      <c r="K113" s="43"/>
      <c r="L113" s="47"/>
      <c r="M113" s="232"/>
      <c r="N113" s="23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157</v>
      </c>
      <c r="AU113" s="20" t="s">
        <v>82</v>
      </c>
    </row>
    <row r="114" s="14" customFormat="1">
      <c r="A114" s="14"/>
      <c r="B114" s="245"/>
      <c r="C114" s="246"/>
      <c r="D114" s="236" t="s">
        <v>159</v>
      </c>
      <c r="E114" s="247" t="s">
        <v>19</v>
      </c>
      <c r="F114" s="248" t="s">
        <v>174</v>
      </c>
      <c r="G114" s="246"/>
      <c r="H114" s="249">
        <v>51.409999999999997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159</v>
      </c>
      <c r="AU114" s="255" t="s">
        <v>82</v>
      </c>
      <c r="AV114" s="14" t="s">
        <v>82</v>
      </c>
      <c r="AW114" s="14" t="s">
        <v>31</v>
      </c>
      <c r="AX114" s="14" t="s">
        <v>69</v>
      </c>
      <c r="AY114" s="255" t="s">
        <v>147</v>
      </c>
    </row>
    <row r="115" s="14" customFormat="1">
      <c r="A115" s="14"/>
      <c r="B115" s="245"/>
      <c r="C115" s="246"/>
      <c r="D115" s="236" t="s">
        <v>159</v>
      </c>
      <c r="E115" s="247" t="s">
        <v>19</v>
      </c>
      <c r="F115" s="248" t="s">
        <v>175</v>
      </c>
      <c r="G115" s="246"/>
      <c r="H115" s="249">
        <v>38.5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159</v>
      </c>
      <c r="AU115" s="255" t="s">
        <v>82</v>
      </c>
      <c r="AV115" s="14" t="s">
        <v>82</v>
      </c>
      <c r="AW115" s="14" t="s">
        <v>31</v>
      </c>
      <c r="AX115" s="14" t="s">
        <v>69</v>
      </c>
      <c r="AY115" s="255" t="s">
        <v>147</v>
      </c>
    </row>
    <row r="116" s="15" customFormat="1">
      <c r="A116" s="15"/>
      <c r="B116" s="256"/>
      <c r="C116" s="257"/>
      <c r="D116" s="236" t="s">
        <v>159</v>
      </c>
      <c r="E116" s="258" t="s">
        <v>19</v>
      </c>
      <c r="F116" s="259" t="s">
        <v>163</v>
      </c>
      <c r="G116" s="257"/>
      <c r="H116" s="260">
        <v>89.909999999999997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159</v>
      </c>
      <c r="AU116" s="266" t="s">
        <v>82</v>
      </c>
      <c r="AV116" s="15" t="s">
        <v>155</v>
      </c>
      <c r="AW116" s="15" t="s">
        <v>31</v>
      </c>
      <c r="AX116" s="15" t="s">
        <v>76</v>
      </c>
      <c r="AY116" s="266" t="s">
        <v>147</v>
      </c>
    </row>
    <row r="117" s="2" customFormat="1" ht="16.5" customHeight="1">
      <c r="A117" s="41"/>
      <c r="B117" s="42"/>
      <c r="C117" s="216" t="s">
        <v>155</v>
      </c>
      <c r="D117" s="216" t="s">
        <v>150</v>
      </c>
      <c r="E117" s="217" t="s">
        <v>176</v>
      </c>
      <c r="F117" s="218" t="s">
        <v>177</v>
      </c>
      <c r="G117" s="219" t="s">
        <v>153</v>
      </c>
      <c r="H117" s="220">
        <v>1.5840000000000001</v>
      </c>
      <c r="I117" s="221"/>
      <c r="J117" s="222">
        <f>ROUND(I117*H117,2)</f>
        <v>0</v>
      </c>
      <c r="K117" s="218" t="s">
        <v>154</v>
      </c>
      <c r="L117" s="47"/>
      <c r="M117" s="223" t="s">
        <v>19</v>
      </c>
      <c r="N117" s="224" t="s">
        <v>41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2.2000000000000002</v>
      </c>
      <c r="T117" s="226">
        <f>S117*H117</f>
        <v>3.4848000000000003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155</v>
      </c>
      <c r="AT117" s="227" t="s">
        <v>150</v>
      </c>
      <c r="AU117" s="227" t="s">
        <v>82</v>
      </c>
      <c r="AY117" s="20" t="s">
        <v>147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82</v>
      </c>
      <c r="BK117" s="228">
        <f>ROUND(I117*H117,2)</f>
        <v>0</v>
      </c>
      <c r="BL117" s="20" t="s">
        <v>155</v>
      </c>
      <c r="BM117" s="227" t="s">
        <v>178</v>
      </c>
    </row>
    <row r="118" s="2" customFormat="1">
      <c r="A118" s="41"/>
      <c r="B118" s="42"/>
      <c r="C118" s="43"/>
      <c r="D118" s="229" t="s">
        <v>157</v>
      </c>
      <c r="E118" s="43"/>
      <c r="F118" s="230" t="s">
        <v>179</v>
      </c>
      <c r="G118" s="43"/>
      <c r="H118" s="43"/>
      <c r="I118" s="231"/>
      <c r="J118" s="43"/>
      <c r="K118" s="43"/>
      <c r="L118" s="47"/>
      <c r="M118" s="232"/>
      <c r="N118" s="23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157</v>
      </c>
      <c r="AU118" s="20" t="s">
        <v>82</v>
      </c>
    </row>
    <row r="119" s="14" customFormat="1">
      <c r="A119" s="14"/>
      <c r="B119" s="245"/>
      <c r="C119" s="246"/>
      <c r="D119" s="236" t="s">
        <v>159</v>
      </c>
      <c r="E119" s="247" t="s">
        <v>19</v>
      </c>
      <c r="F119" s="248" t="s">
        <v>180</v>
      </c>
      <c r="G119" s="246"/>
      <c r="H119" s="249">
        <v>1.337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159</v>
      </c>
      <c r="AU119" s="255" t="s">
        <v>82</v>
      </c>
      <c r="AV119" s="14" t="s">
        <v>82</v>
      </c>
      <c r="AW119" s="14" t="s">
        <v>31</v>
      </c>
      <c r="AX119" s="14" t="s">
        <v>69</v>
      </c>
      <c r="AY119" s="255" t="s">
        <v>147</v>
      </c>
    </row>
    <row r="120" s="14" customFormat="1">
      <c r="A120" s="14"/>
      <c r="B120" s="245"/>
      <c r="C120" s="246"/>
      <c r="D120" s="236" t="s">
        <v>159</v>
      </c>
      <c r="E120" s="247" t="s">
        <v>19</v>
      </c>
      <c r="F120" s="248" t="s">
        <v>181</v>
      </c>
      <c r="G120" s="246"/>
      <c r="H120" s="249">
        <v>0.247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159</v>
      </c>
      <c r="AU120" s="255" t="s">
        <v>82</v>
      </c>
      <c r="AV120" s="14" t="s">
        <v>82</v>
      </c>
      <c r="AW120" s="14" t="s">
        <v>31</v>
      </c>
      <c r="AX120" s="14" t="s">
        <v>69</v>
      </c>
      <c r="AY120" s="255" t="s">
        <v>147</v>
      </c>
    </row>
    <row r="121" s="15" customFormat="1">
      <c r="A121" s="15"/>
      <c r="B121" s="256"/>
      <c r="C121" s="257"/>
      <c r="D121" s="236" t="s">
        <v>159</v>
      </c>
      <c r="E121" s="258" t="s">
        <v>19</v>
      </c>
      <c r="F121" s="259" t="s">
        <v>163</v>
      </c>
      <c r="G121" s="257"/>
      <c r="H121" s="260">
        <v>1.5840000000000001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159</v>
      </c>
      <c r="AU121" s="266" t="s">
        <v>82</v>
      </c>
      <c r="AV121" s="15" t="s">
        <v>155</v>
      </c>
      <c r="AW121" s="15" t="s">
        <v>31</v>
      </c>
      <c r="AX121" s="15" t="s">
        <v>76</v>
      </c>
      <c r="AY121" s="266" t="s">
        <v>147</v>
      </c>
    </row>
    <row r="122" s="2" customFormat="1" ht="16.5" customHeight="1">
      <c r="A122" s="41"/>
      <c r="B122" s="42"/>
      <c r="C122" s="216" t="s">
        <v>182</v>
      </c>
      <c r="D122" s="216" t="s">
        <v>150</v>
      </c>
      <c r="E122" s="217" t="s">
        <v>183</v>
      </c>
      <c r="F122" s="218" t="s">
        <v>184</v>
      </c>
      <c r="G122" s="219" t="s">
        <v>153</v>
      </c>
      <c r="H122" s="220">
        <v>0.57299999999999995</v>
      </c>
      <c r="I122" s="221"/>
      <c r="J122" s="222">
        <f>ROUND(I122*H122,2)</f>
        <v>0</v>
      </c>
      <c r="K122" s="218" t="s">
        <v>154</v>
      </c>
      <c r="L122" s="47"/>
      <c r="M122" s="223" t="s">
        <v>19</v>
      </c>
      <c r="N122" s="224" t="s">
        <v>41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2.2000000000000002</v>
      </c>
      <c r="T122" s="226">
        <f>S122*H122</f>
        <v>1.2605999999999999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155</v>
      </c>
      <c r="AT122" s="227" t="s">
        <v>150</v>
      </c>
      <c r="AU122" s="227" t="s">
        <v>82</v>
      </c>
      <c r="AY122" s="20" t="s">
        <v>147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82</v>
      </c>
      <c r="BK122" s="228">
        <f>ROUND(I122*H122,2)</f>
        <v>0</v>
      </c>
      <c r="BL122" s="20" t="s">
        <v>155</v>
      </c>
      <c r="BM122" s="227" t="s">
        <v>185</v>
      </c>
    </row>
    <row r="123" s="2" customFormat="1">
      <c r="A123" s="41"/>
      <c r="B123" s="42"/>
      <c r="C123" s="43"/>
      <c r="D123" s="229" t="s">
        <v>157</v>
      </c>
      <c r="E123" s="43"/>
      <c r="F123" s="230" t="s">
        <v>186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157</v>
      </c>
      <c r="AU123" s="20" t="s">
        <v>82</v>
      </c>
    </row>
    <row r="124" s="14" customFormat="1">
      <c r="A124" s="14"/>
      <c r="B124" s="245"/>
      <c r="C124" s="246"/>
      <c r="D124" s="236" t="s">
        <v>159</v>
      </c>
      <c r="E124" s="247" t="s">
        <v>19</v>
      </c>
      <c r="F124" s="248" t="s">
        <v>187</v>
      </c>
      <c r="G124" s="246"/>
      <c r="H124" s="249">
        <v>0.57299999999999995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159</v>
      </c>
      <c r="AU124" s="255" t="s">
        <v>82</v>
      </c>
      <c r="AV124" s="14" t="s">
        <v>82</v>
      </c>
      <c r="AW124" s="14" t="s">
        <v>31</v>
      </c>
      <c r="AX124" s="14" t="s">
        <v>76</v>
      </c>
      <c r="AY124" s="255" t="s">
        <v>147</v>
      </c>
    </row>
    <row r="125" s="2" customFormat="1" ht="21.75" customHeight="1">
      <c r="A125" s="41"/>
      <c r="B125" s="42"/>
      <c r="C125" s="216" t="s">
        <v>188</v>
      </c>
      <c r="D125" s="216" t="s">
        <v>150</v>
      </c>
      <c r="E125" s="217" t="s">
        <v>189</v>
      </c>
      <c r="F125" s="218" t="s">
        <v>190</v>
      </c>
      <c r="G125" s="219" t="s">
        <v>153</v>
      </c>
      <c r="H125" s="220">
        <v>3.5329999999999999</v>
      </c>
      <c r="I125" s="221"/>
      <c r="J125" s="222">
        <f>ROUND(I125*H125,2)</f>
        <v>0</v>
      </c>
      <c r="K125" s="218" t="s">
        <v>154</v>
      </c>
      <c r="L125" s="47"/>
      <c r="M125" s="223" t="s">
        <v>19</v>
      </c>
      <c r="N125" s="224" t="s">
        <v>41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1.3999999999999999</v>
      </c>
      <c r="T125" s="226">
        <f>S125*H125</f>
        <v>4.9461999999999993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155</v>
      </c>
      <c r="AT125" s="227" t="s">
        <v>150</v>
      </c>
      <c r="AU125" s="227" t="s">
        <v>82</v>
      </c>
      <c r="AY125" s="20" t="s">
        <v>147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82</v>
      </c>
      <c r="BK125" s="228">
        <f>ROUND(I125*H125,2)</f>
        <v>0</v>
      </c>
      <c r="BL125" s="20" t="s">
        <v>155</v>
      </c>
      <c r="BM125" s="227" t="s">
        <v>191</v>
      </c>
    </row>
    <row r="126" s="2" customFormat="1">
      <c r="A126" s="41"/>
      <c r="B126" s="42"/>
      <c r="C126" s="43"/>
      <c r="D126" s="229" t="s">
        <v>157</v>
      </c>
      <c r="E126" s="43"/>
      <c r="F126" s="230" t="s">
        <v>192</v>
      </c>
      <c r="G126" s="43"/>
      <c r="H126" s="43"/>
      <c r="I126" s="231"/>
      <c r="J126" s="43"/>
      <c r="K126" s="43"/>
      <c r="L126" s="47"/>
      <c r="M126" s="232"/>
      <c r="N126" s="23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157</v>
      </c>
      <c r="AU126" s="20" t="s">
        <v>82</v>
      </c>
    </row>
    <row r="127" s="14" customFormat="1">
      <c r="A127" s="14"/>
      <c r="B127" s="245"/>
      <c r="C127" s="246"/>
      <c r="D127" s="236" t="s">
        <v>159</v>
      </c>
      <c r="E127" s="247" t="s">
        <v>19</v>
      </c>
      <c r="F127" s="248" t="s">
        <v>193</v>
      </c>
      <c r="G127" s="246"/>
      <c r="H127" s="249">
        <v>3.5329999999999999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159</v>
      </c>
      <c r="AU127" s="255" t="s">
        <v>82</v>
      </c>
      <c r="AV127" s="14" t="s">
        <v>82</v>
      </c>
      <c r="AW127" s="14" t="s">
        <v>31</v>
      </c>
      <c r="AX127" s="14" t="s">
        <v>76</v>
      </c>
      <c r="AY127" s="255" t="s">
        <v>147</v>
      </c>
    </row>
    <row r="128" s="2" customFormat="1" ht="21.75" customHeight="1">
      <c r="A128" s="41"/>
      <c r="B128" s="42"/>
      <c r="C128" s="216" t="s">
        <v>194</v>
      </c>
      <c r="D128" s="216" t="s">
        <v>150</v>
      </c>
      <c r="E128" s="217" t="s">
        <v>195</v>
      </c>
      <c r="F128" s="218" t="s">
        <v>196</v>
      </c>
      <c r="G128" s="219" t="s">
        <v>153</v>
      </c>
      <c r="H128" s="220">
        <v>7.9379999999999997</v>
      </c>
      <c r="I128" s="221"/>
      <c r="J128" s="222">
        <f>ROUND(I128*H128,2)</f>
        <v>0</v>
      </c>
      <c r="K128" s="218" t="s">
        <v>154</v>
      </c>
      <c r="L128" s="47"/>
      <c r="M128" s="223" t="s">
        <v>19</v>
      </c>
      <c r="N128" s="224" t="s">
        <v>41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1.3999999999999999</v>
      </c>
      <c r="T128" s="226">
        <f>S128*H128</f>
        <v>11.113199999999999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155</v>
      </c>
      <c r="AT128" s="227" t="s">
        <v>150</v>
      </c>
      <c r="AU128" s="227" t="s">
        <v>82</v>
      </c>
      <c r="AY128" s="20" t="s">
        <v>147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82</v>
      </c>
      <c r="BK128" s="228">
        <f>ROUND(I128*H128,2)</f>
        <v>0</v>
      </c>
      <c r="BL128" s="20" t="s">
        <v>155</v>
      </c>
      <c r="BM128" s="227" t="s">
        <v>197</v>
      </c>
    </row>
    <row r="129" s="2" customFormat="1">
      <c r="A129" s="41"/>
      <c r="B129" s="42"/>
      <c r="C129" s="43"/>
      <c r="D129" s="229" t="s">
        <v>157</v>
      </c>
      <c r="E129" s="43"/>
      <c r="F129" s="230" t="s">
        <v>198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157</v>
      </c>
      <c r="AU129" s="20" t="s">
        <v>82</v>
      </c>
    </row>
    <row r="130" s="14" customFormat="1">
      <c r="A130" s="14"/>
      <c r="B130" s="245"/>
      <c r="C130" s="246"/>
      <c r="D130" s="236" t="s">
        <v>159</v>
      </c>
      <c r="E130" s="247" t="s">
        <v>19</v>
      </c>
      <c r="F130" s="248" t="s">
        <v>199</v>
      </c>
      <c r="G130" s="246"/>
      <c r="H130" s="249">
        <v>7.9379999999999997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159</v>
      </c>
      <c r="AU130" s="255" t="s">
        <v>82</v>
      </c>
      <c r="AV130" s="14" t="s">
        <v>82</v>
      </c>
      <c r="AW130" s="14" t="s">
        <v>31</v>
      </c>
      <c r="AX130" s="14" t="s">
        <v>76</v>
      </c>
      <c r="AY130" s="255" t="s">
        <v>147</v>
      </c>
    </row>
    <row r="131" s="2" customFormat="1" ht="21.75" customHeight="1">
      <c r="A131" s="41"/>
      <c r="B131" s="42"/>
      <c r="C131" s="216" t="s">
        <v>200</v>
      </c>
      <c r="D131" s="216" t="s">
        <v>150</v>
      </c>
      <c r="E131" s="217" t="s">
        <v>195</v>
      </c>
      <c r="F131" s="218" t="s">
        <v>196</v>
      </c>
      <c r="G131" s="219" t="s">
        <v>153</v>
      </c>
      <c r="H131" s="220">
        <v>1.8</v>
      </c>
      <c r="I131" s="221"/>
      <c r="J131" s="222">
        <f>ROUND(I131*H131,2)</f>
        <v>0</v>
      </c>
      <c r="K131" s="218" t="s">
        <v>154</v>
      </c>
      <c r="L131" s="47"/>
      <c r="M131" s="223" t="s">
        <v>19</v>
      </c>
      <c r="N131" s="224" t="s">
        <v>41</v>
      </c>
      <c r="O131" s="87"/>
      <c r="P131" s="225">
        <f>O131*H131</f>
        <v>0</v>
      </c>
      <c r="Q131" s="225">
        <v>0</v>
      </c>
      <c r="R131" s="225">
        <f>Q131*H131</f>
        <v>0</v>
      </c>
      <c r="S131" s="225">
        <v>1.3999999999999999</v>
      </c>
      <c r="T131" s="226">
        <f>S131*H131</f>
        <v>2.52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155</v>
      </c>
      <c r="AT131" s="227" t="s">
        <v>150</v>
      </c>
      <c r="AU131" s="227" t="s">
        <v>82</v>
      </c>
      <c r="AY131" s="20" t="s">
        <v>147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82</v>
      </c>
      <c r="BK131" s="228">
        <f>ROUND(I131*H131,2)</f>
        <v>0</v>
      </c>
      <c r="BL131" s="20" t="s">
        <v>155</v>
      </c>
      <c r="BM131" s="227" t="s">
        <v>201</v>
      </c>
    </row>
    <row r="132" s="2" customFormat="1">
      <c r="A132" s="41"/>
      <c r="B132" s="42"/>
      <c r="C132" s="43"/>
      <c r="D132" s="229" t="s">
        <v>157</v>
      </c>
      <c r="E132" s="43"/>
      <c r="F132" s="230" t="s">
        <v>198</v>
      </c>
      <c r="G132" s="43"/>
      <c r="H132" s="43"/>
      <c r="I132" s="231"/>
      <c r="J132" s="43"/>
      <c r="K132" s="43"/>
      <c r="L132" s="47"/>
      <c r="M132" s="232"/>
      <c r="N132" s="23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157</v>
      </c>
      <c r="AU132" s="20" t="s">
        <v>82</v>
      </c>
    </row>
    <row r="133" s="14" customFormat="1">
      <c r="A133" s="14"/>
      <c r="B133" s="245"/>
      <c r="C133" s="246"/>
      <c r="D133" s="236" t="s">
        <v>159</v>
      </c>
      <c r="E133" s="247" t="s">
        <v>19</v>
      </c>
      <c r="F133" s="248" t="s">
        <v>202</v>
      </c>
      <c r="G133" s="246"/>
      <c r="H133" s="249">
        <v>1.8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159</v>
      </c>
      <c r="AU133" s="255" t="s">
        <v>82</v>
      </c>
      <c r="AV133" s="14" t="s">
        <v>82</v>
      </c>
      <c r="AW133" s="14" t="s">
        <v>31</v>
      </c>
      <c r="AX133" s="14" t="s">
        <v>76</v>
      </c>
      <c r="AY133" s="255" t="s">
        <v>147</v>
      </c>
    </row>
    <row r="134" s="2" customFormat="1" ht="21.75" customHeight="1">
      <c r="A134" s="41"/>
      <c r="B134" s="42"/>
      <c r="C134" s="216" t="s">
        <v>148</v>
      </c>
      <c r="D134" s="216" t="s">
        <v>150</v>
      </c>
      <c r="E134" s="217" t="s">
        <v>203</v>
      </c>
      <c r="F134" s="218" t="s">
        <v>204</v>
      </c>
      <c r="G134" s="219" t="s">
        <v>153</v>
      </c>
      <c r="H134" s="220">
        <v>6.1689999999999996</v>
      </c>
      <c r="I134" s="221"/>
      <c r="J134" s="222">
        <f>ROUND(I134*H134,2)</f>
        <v>0</v>
      </c>
      <c r="K134" s="218" t="s">
        <v>154</v>
      </c>
      <c r="L134" s="47"/>
      <c r="M134" s="223" t="s">
        <v>19</v>
      </c>
      <c r="N134" s="224" t="s">
        <v>41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1.3999999999999999</v>
      </c>
      <c r="T134" s="226">
        <f>S134*H134</f>
        <v>8.6365999999999996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155</v>
      </c>
      <c r="AT134" s="227" t="s">
        <v>150</v>
      </c>
      <c r="AU134" s="227" t="s">
        <v>82</v>
      </c>
      <c r="AY134" s="20" t="s">
        <v>147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82</v>
      </c>
      <c r="BK134" s="228">
        <f>ROUND(I134*H134,2)</f>
        <v>0</v>
      </c>
      <c r="BL134" s="20" t="s">
        <v>155</v>
      </c>
      <c r="BM134" s="227" t="s">
        <v>205</v>
      </c>
    </row>
    <row r="135" s="2" customFormat="1">
      <c r="A135" s="41"/>
      <c r="B135" s="42"/>
      <c r="C135" s="43"/>
      <c r="D135" s="229" t="s">
        <v>157</v>
      </c>
      <c r="E135" s="43"/>
      <c r="F135" s="230" t="s">
        <v>206</v>
      </c>
      <c r="G135" s="43"/>
      <c r="H135" s="43"/>
      <c r="I135" s="231"/>
      <c r="J135" s="43"/>
      <c r="K135" s="43"/>
      <c r="L135" s="47"/>
      <c r="M135" s="232"/>
      <c r="N135" s="23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157</v>
      </c>
      <c r="AU135" s="20" t="s">
        <v>82</v>
      </c>
    </row>
    <row r="136" s="14" customFormat="1">
      <c r="A136" s="14"/>
      <c r="B136" s="245"/>
      <c r="C136" s="246"/>
      <c r="D136" s="236" t="s">
        <v>159</v>
      </c>
      <c r="E136" s="247" t="s">
        <v>19</v>
      </c>
      <c r="F136" s="248" t="s">
        <v>207</v>
      </c>
      <c r="G136" s="246"/>
      <c r="H136" s="249">
        <v>6.1689999999999996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159</v>
      </c>
      <c r="AU136" s="255" t="s">
        <v>82</v>
      </c>
      <c r="AV136" s="14" t="s">
        <v>82</v>
      </c>
      <c r="AW136" s="14" t="s">
        <v>31</v>
      </c>
      <c r="AX136" s="14" t="s">
        <v>69</v>
      </c>
      <c r="AY136" s="255" t="s">
        <v>147</v>
      </c>
    </row>
    <row r="137" s="15" customFormat="1">
      <c r="A137" s="15"/>
      <c r="B137" s="256"/>
      <c r="C137" s="257"/>
      <c r="D137" s="236" t="s">
        <v>159</v>
      </c>
      <c r="E137" s="258" t="s">
        <v>19</v>
      </c>
      <c r="F137" s="259" t="s">
        <v>163</v>
      </c>
      <c r="G137" s="257"/>
      <c r="H137" s="260">
        <v>6.1689999999999996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159</v>
      </c>
      <c r="AU137" s="266" t="s">
        <v>82</v>
      </c>
      <c r="AV137" s="15" t="s">
        <v>155</v>
      </c>
      <c r="AW137" s="15" t="s">
        <v>31</v>
      </c>
      <c r="AX137" s="15" t="s">
        <v>76</v>
      </c>
      <c r="AY137" s="266" t="s">
        <v>147</v>
      </c>
    </row>
    <row r="138" s="2" customFormat="1" ht="24.15" customHeight="1">
      <c r="A138" s="41"/>
      <c r="B138" s="42"/>
      <c r="C138" s="216" t="s">
        <v>208</v>
      </c>
      <c r="D138" s="216" t="s">
        <v>150</v>
      </c>
      <c r="E138" s="217" t="s">
        <v>209</v>
      </c>
      <c r="F138" s="218" t="s">
        <v>210</v>
      </c>
      <c r="G138" s="219" t="s">
        <v>171</v>
      </c>
      <c r="H138" s="220">
        <v>13.6</v>
      </c>
      <c r="I138" s="221"/>
      <c r="J138" s="222">
        <f>ROUND(I138*H138,2)</f>
        <v>0</v>
      </c>
      <c r="K138" s="218" t="s">
        <v>154</v>
      </c>
      <c r="L138" s="47"/>
      <c r="M138" s="223" t="s">
        <v>19</v>
      </c>
      <c r="N138" s="224" t="s">
        <v>41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0.075999999999999998</v>
      </c>
      <c r="T138" s="226">
        <f>S138*H138</f>
        <v>1.0335999999999999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155</v>
      </c>
      <c r="AT138" s="227" t="s">
        <v>150</v>
      </c>
      <c r="AU138" s="227" t="s">
        <v>82</v>
      </c>
      <c r="AY138" s="20" t="s">
        <v>147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82</v>
      </c>
      <c r="BK138" s="228">
        <f>ROUND(I138*H138,2)</f>
        <v>0</v>
      </c>
      <c r="BL138" s="20" t="s">
        <v>155</v>
      </c>
      <c r="BM138" s="227" t="s">
        <v>211</v>
      </c>
    </row>
    <row r="139" s="2" customFormat="1">
      <c r="A139" s="41"/>
      <c r="B139" s="42"/>
      <c r="C139" s="43"/>
      <c r="D139" s="229" t="s">
        <v>157</v>
      </c>
      <c r="E139" s="43"/>
      <c r="F139" s="230" t="s">
        <v>212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157</v>
      </c>
      <c r="AU139" s="20" t="s">
        <v>82</v>
      </c>
    </row>
    <row r="140" s="14" customFormat="1">
      <c r="A140" s="14"/>
      <c r="B140" s="245"/>
      <c r="C140" s="246"/>
      <c r="D140" s="236" t="s">
        <v>159</v>
      </c>
      <c r="E140" s="247" t="s">
        <v>19</v>
      </c>
      <c r="F140" s="248" t="s">
        <v>213</v>
      </c>
      <c r="G140" s="246"/>
      <c r="H140" s="249">
        <v>4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159</v>
      </c>
      <c r="AU140" s="255" t="s">
        <v>82</v>
      </c>
      <c r="AV140" s="14" t="s">
        <v>82</v>
      </c>
      <c r="AW140" s="14" t="s">
        <v>31</v>
      </c>
      <c r="AX140" s="14" t="s">
        <v>69</v>
      </c>
      <c r="AY140" s="255" t="s">
        <v>147</v>
      </c>
    </row>
    <row r="141" s="14" customFormat="1">
      <c r="A141" s="14"/>
      <c r="B141" s="245"/>
      <c r="C141" s="246"/>
      <c r="D141" s="236" t="s">
        <v>159</v>
      </c>
      <c r="E141" s="247" t="s">
        <v>19</v>
      </c>
      <c r="F141" s="248" t="s">
        <v>214</v>
      </c>
      <c r="G141" s="246"/>
      <c r="H141" s="249">
        <v>4.7999999999999998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159</v>
      </c>
      <c r="AU141" s="255" t="s">
        <v>82</v>
      </c>
      <c r="AV141" s="14" t="s">
        <v>82</v>
      </c>
      <c r="AW141" s="14" t="s">
        <v>31</v>
      </c>
      <c r="AX141" s="14" t="s">
        <v>69</v>
      </c>
      <c r="AY141" s="255" t="s">
        <v>147</v>
      </c>
    </row>
    <row r="142" s="14" customFormat="1">
      <c r="A142" s="14"/>
      <c r="B142" s="245"/>
      <c r="C142" s="246"/>
      <c r="D142" s="236" t="s">
        <v>159</v>
      </c>
      <c r="E142" s="247" t="s">
        <v>19</v>
      </c>
      <c r="F142" s="248" t="s">
        <v>215</v>
      </c>
      <c r="G142" s="246"/>
      <c r="H142" s="249">
        <v>4.7999999999999998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159</v>
      </c>
      <c r="AU142" s="255" t="s">
        <v>82</v>
      </c>
      <c r="AV142" s="14" t="s">
        <v>82</v>
      </c>
      <c r="AW142" s="14" t="s">
        <v>31</v>
      </c>
      <c r="AX142" s="14" t="s">
        <v>69</v>
      </c>
      <c r="AY142" s="255" t="s">
        <v>147</v>
      </c>
    </row>
    <row r="143" s="15" customFormat="1">
      <c r="A143" s="15"/>
      <c r="B143" s="256"/>
      <c r="C143" s="257"/>
      <c r="D143" s="236" t="s">
        <v>159</v>
      </c>
      <c r="E143" s="258" t="s">
        <v>19</v>
      </c>
      <c r="F143" s="259" t="s">
        <v>163</v>
      </c>
      <c r="G143" s="257"/>
      <c r="H143" s="260">
        <v>13.600000000000001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159</v>
      </c>
      <c r="AU143" s="266" t="s">
        <v>82</v>
      </c>
      <c r="AV143" s="15" t="s">
        <v>155</v>
      </c>
      <c r="AW143" s="15" t="s">
        <v>31</v>
      </c>
      <c r="AX143" s="15" t="s">
        <v>76</v>
      </c>
      <c r="AY143" s="266" t="s">
        <v>147</v>
      </c>
    </row>
    <row r="144" s="2" customFormat="1" ht="21.75" customHeight="1">
      <c r="A144" s="41"/>
      <c r="B144" s="42"/>
      <c r="C144" s="216" t="s">
        <v>216</v>
      </c>
      <c r="D144" s="216" t="s">
        <v>150</v>
      </c>
      <c r="E144" s="217" t="s">
        <v>217</v>
      </c>
      <c r="F144" s="218" t="s">
        <v>218</v>
      </c>
      <c r="G144" s="219" t="s">
        <v>219</v>
      </c>
      <c r="H144" s="220">
        <v>3</v>
      </c>
      <c r="I144" s="221"/>
      <c r="J144" s="222">
        <f>ROUND(I144*H144,2)</f>
        <v>0</v>
      </c>
      <c r="K144" s="218" t="s">
        <v>154</v>
      </c>
      <c r="L144" s="47"/>
      <c r="M144" s="223" t="s">
        <v>19</v>
      </c>
      <c r="N144" s="224" t="s">
        <v>41</v>
      </c>
      <c r="O144" s="87"/>
      <c r="P144" s="225">
        <f>O144*H144</f>
        <v>0</v>
      </c>
      <c r="Q144" s="225">
        <v>0</v>
      </c>
      <c r="R144" s="225">
        <f>Q144*H144</f>
        <v>0</v>
      </c>
      <c r="S144" s="225">
        <v>0.049000000000000002</v>
      </c>
      <c r="T144" s="226">
        <f>S144*H144</f>
        <v>0.14700000000000002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7" t="s">
        <v>155</v>
      </c>
      <c r="AT144" s="227" t="s">
        <v>150</v>
      </c>
      <c r="AU144" s="227" t="s">
        <v>82</v>
      </c>
      <c r="AY144" s="20" t="s">
        <v>147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82</v>
      </c>
      <c r="BK144" s="228">
        <f>ROUND(I144*H144,2)</f>
        <v>0</v>
      </c>
      <c r="BL144" s="20" t="s">
        <v>155</v>
      </c>
      <c r="BM144" s="227" t="s">
        <v>220</v>
      </c>
    </row>
    <row r="145" s="2" customFormat="1">
      <c r="A145" s="41"/>
      <c r="B145" s="42"/>
      <c r="C145" s="43"/>
      <c r="D145" s="229" t="s">
        <v>157</v>
      </c>
      <c r="E145" s="43"/>
      <c r="F145" s="230" t="s">
        <v>221</v>
      </c>
      <c r="G145" s="43"/>
      <c r="H145" s="43"/>
      <c r="I145" s="231"/>
      <c r="J145" s="43"/>
      <c r="K145" s="43"/>
      <c r="L145" s="47"/>
      <c r="M145" s="232"/>
      <c r="N145" s="23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157</v>
      </c>
      <c r="AU145" s="20" t="s">
        <v>82</v>
      </c>
    </row>
    <row r="146" s="14" customFormat="1">
      <c r="A146" s="14"/>
      <c r="B146" s="245"/>
      <c r="C146" s="246"/>
      <c r="D146" s="236" t="s">
        <v>159</v>
      </c>
      <c r="E146" s="247" t="s">
        <v>19</v>
      </c>
      <c r="F146" s="248" t="s">
        <v>222</v>
      </c>
      <c r="G146" s="246"/>
      <c r="H146" s="249">
        <v>3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159</v>
      </c>
      <c r="AU146" s="255" t="s">
        <v>82</v>
      </c>
      <c r="AV146" s="14" t="s">
        <v>82</v>
      </c>
      <c r="AW146" s="14" t="s">
        <v>31</v>
      </c>
      <c r="AX146" s="14" t="s">
        <v>76</v>
      </c>
      <c r="AY146" s="255" t="s">
        <v>147</v>
      </c>
    </row>
    <row r="147" s="2" customFormat="1" ht="21.75" customHeight="1">
      <c r="A147" s="41"/>
      <c r="B147" s="42"/>
      <c r="C147" s="216" t="s">
        <v>8</v>
      </c>
      <c r="D147" s="216" t="s">
        <v>150</v>
      </c>
      <c r="E147" s="217" t="s">
        <v>223</v>
      </c>
      <c r="F147" s="218" t="s">
        <v>224</v>
      </c>
      <c r="G147" s="219" t="s">
        <v>219</v>
      </c>
      <c r="H147" s="220">
        <v>2</v>
      </c>
      <c r="I147" s="221"/>
      <c r="J147" s="222">
        <f>ROUND(I147*H147,2)</f>
        <v>0</v>
      </c>
      <c r="K147" s="218" t="s">
        <v>154</v>
      </c>
      <c r="L147" s="47"/>
      <c r="M147" s="223" t="s">
        <v>19</v>
      </c>
      <c r="N147" s="224" t="s">
        <v>41</v>
      </c>
      <c r="O147" s="87"/>
      <c r="P147" s="225">
        <f>O147*H147</f>
        <v>0</v>
      </c>
      <c r="Q147" s="225">
        <v>0</v>
      </c>
      <c r="R147" s="225">
        <f>Q147*H147</f>
        <v>0</v>
      </c>
      <c r="S147" s="225">
        <v>0.13500000000000001</v>
      </c>
      <c r="T147" s="226">
        <f>S147*H147</f>
        <v>0.27000000000000002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7" t="s">
        <v>155</v>
      </c>
      <c r="AT147" s="227" t="s">
        <v>150</v>
      </c>
      <c r="AU147" s="227" t="s">
        <v>82</v>
      </c>
      <c r="AY147" s="20" t="s">
        <v>147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82</v>
      </c>
      <c r="BK147" s="228">
        <f>ROUND(I147*H147,2)</f>
        <v>0</v>
      </c>
      <c r="BL147" s="20" t="s">
        <v>155</v>
      </c>
      <c r="BM147" s="227" t="s">
        <v>225</v>
      </c>
    </row>
    <row r="148" s="2" customFormat="1">
      <c r="A148" s="41"/>
      <c r="B148" s="42"/>
      <c r="C148" s="43"/>
      <c r="D148" s="229" t="s">
        <v>157</v>
      </c>
      <c r="E148" s="43"/>
      <c r="F148" s="230" t="s">
        <v>226</v>
      </c>
      <c r="G148" s="43"/>
      <c r="H148" s="43"/>
      <c r="I148" s="231"/>
      <c r="J148" s="43"/>
      <c r="K148" s="43"/>
      <c r="L148" s="47"/>
      <c r="M148" s="232"/>
      <c r="N148" s="23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157</v>
      </c>
      <c r="AU148" s="20" t="s">
        <v>82</v>
      </c>
    </row>
    <row r="149" s="14" customFormat="1">
      <c r="A149" s="14"/>
      <c r="B149" s="245"/>
      <c r="C149" s="246"/>
      <c r="D149" s="236" t="s">
        <v>159</v>
      </c>
      <c r="E149" s="247" t="s">
        <v>19</v>
      </c>
      <c r="F149" s="248" t="s">
        <v>227</v>
      </c>
      <c r="G149" s="246"/>
      <c r="H149" s="249">
        <v>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159</v>
      </c>
      <c r="AU149" s="255" t="s">
        <v>82</v>
      </c>
      <c r="AV149" s="14" t="s">
        <v>82</v>
      </c>
      <c r="AW149" s="14" t="s">
        <v>31</v>
      </c>
      <c r="AX149" s="14" t="s">
        <v>76</v>
      </c>
      <c r="AY149" s="255" t="s">
        <v>147</v>
      </c>
    </row>
    <row r="150" s="2" customFormat="1" ht="24.15" customHeight="1">
      <c r="A150" s="41"/>
      <c r="B150" s="42"/>
      <c r="C150" s="216" t="s">
        <v>228</v>
      </c>
      <c r="D150" s="216" t="s">
        <v>150</v>
      </c>
      <c r="E150" s="217" t="s">
        <v>229</v>
      </c>
      <c r="F150" s="218" t="s">
        <v>230</v>
      </c>
      <c r="G150" s="219" t="s">
        <v>231</v>
      </c>
      <c r="H150" s="220">
        <v>32</v>
      </c>
      <c r="I150" s="221"/>
      <c r="J150" s="222">
        <f>ROUND(I150*H150,2)</f>
        <v>0</v>
      </c>
      <c r="K150" s="218" t="s">
        <v>154</v>
      </c>
      <c r="L150" s="47"/>
      <c r="M150" s="223" t="s">
        <v>19</v>
      </c>
      <c r="N150" s="224" t="s">
        <v>41</v>
      </c>
      <c r="O150" s="87"/>
      <c r="P150" s="225">
        <f>O150*H150</f>
        <v>0</v>
      </c>
      <c r="Q150" s="225">
        <v>0</v>
      </c>
      <c r="R150" s="225">
        <f>Q150*H150</f>
        <v>0</v>
      </c>
      <c r="S150" s="225">
        <v>0.002</v>
      </c>
      <c r="T150" s="226">
        <f>S150*H150</f>
        <v>0.064000000000000001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7" t="s">
        <v>155</v>
      </c>
      <c r="AT150" s="227" t="s">
        <v>150</v>
      </c>
      <c r="AU150" s="227" t="s">
        <v>82</v>
      </c>
      <c r="AY150" s="20" t="s">
        <v>147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82</v>
      </c>
      <c r="BK150" s="228">
        <f>ROUND(I150*H150,2)</f>
        <v>0</v>
      </c>
      <c r="BL150" s="20" t="s">
        <v>155</v>
      </c>
      <c r="BM150" s="227" t="s">
        <v>232</v>
      </c>
    </row>
    <row r="151" s="2" customFormat="1">
      <c r="A151" s="41"/>
      <c r="B151" s="42"/>
      <c r="C151" s="43"/>
      <c r="D151" s="229" t="s">
        <v>157</v>
      </c>
      <c r="E151" s="43"/>
      <c r="F151" s="230" t="s">
        <v>233</v>
      </c>
      <c r="G151" s="43"/>
      <c r="H151" s="43"/>
      <c r="I151" s="231"/>
      <c r="J151" s="43"/>
      <c r="K151" s="43"/>
      <c r="L151" s="47"/>
      <c r="M151" s="232"/>
      <c r="N151" s="23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157</v>
      </c>
      <c r="AU151" s="20" t="s">
        <v>82</v>
      </c>
    </row>
    <row r="152" s="14" customFormat="1">
      <c r="A152" s="14"/>
      <c r="B152" s="245"/>
      <c r="C152" s="246"/>
      <c r="D152" s="236" t="s">
        <v>159</v>
      </c>
      <c r="E152" s="247" t="s">
        <v>19</v>
      </c>
      <c r="F152" s="248" t="s">
        <v>234</v>
      </c>
      <c r="G152" s="246"/>
      <c r="H152" s="249">
        <v>32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159</v>
      </c>
      <c r="AU152" s="255" t="s">
        <v>82</v>
      </c>
      <c r="AV152" s="14" t="s">
        <v>82</v>
      </c>
      <c r="AW152" s="14" t="s">
        <v>31</v>
      </c>
      <c r="AX152" s="14" t="s">
        <v>76</v>
      </c>
      <c r="AY152" s="255" t="s">
        <v>147</v>
      </c>
    </row>
    <row r="153" s="2" customFormat="1" ht="24.15" customHeight="1">
      <c r="A153" s="41"/>
      <c r="B153" s="42"/>
      <c r="C153" s="216" t="s">
        <v>235</v>
      </c>
      <c r="D153" s="216" t="s">
        <v>150</v>
      </c>
      <c r="E153" s="217" t="s">
        <v>236</v>
      </c>
      <c r="F153" s="218" t="s">
        <v>237</v>
      </c>
      <c r="G153" s="219" t="s">
        <v>231</v>
      </c>
      <c r="H153" s="220">
        <v>11</v>
      </c>
      <c r="I153" s="221"/>
      <c r="J153" s="222">
        <f>ROUND(I153*H153,2)</f>
        <v>0</v>
      </c>
      <c r="K153" s="218" t="s">
        <v>154</v>
      </c>
      <c r="L153" s="47"/>
      <c r="M153" s="223" t="s">
        <v>19</v>
      </c>
      <c r="N153" s="224" t="s">
        <v>41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0.0040000000000000001</v>
      </c>
      <c r="T153" s="226">
        <f>S153*H153</f>
        <v>0.043999999999999997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155</v>
      </c>
      <c r="AT153" s="227" t="s">
        <v>150</v>
      </c>
      <c r="AU153" s="227" t="s">
        <v>82</v>
      </c>
      <c r="AY153" s="20" t="s">
        <v>147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82</v>
      </c>
      <c r="BK153" s="228">
        <f>ROUND(I153*H153,2)</f>
        <v>0</v>
      </c>
      <c r="BL153" s="20" t="s">
        <v>155</v>
      </c>
      <c r="BM153" s="227" t="s">
        <v>238</v>
      </c>
    </row>
    <row r="154" s="2" customFormat="1">
      <c r="A154" s="41"/>
      <c r="B154" s="42"/>
      <c r="C154" s="43"/>
      <c r="D154" s="229" t="s">
        <v>157</v>
      </c>
      <c r="E154" s="43"/>
      <c r="F154" s="230" t="s">
        <v>239</v>
      </c>
      <c r="G154" s="43"/>
      <c r="H154" s="43"/>
      <c r="I154" s="231"/>
      <c r="J154" s="43"/>
      <c r="K154" s="43"/>
      <c r="L154" s="47"/>
      <c r="M154" s="232"/>
      <c r="N154" s="23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157</v>
      </c>
      <c r="AU154" s="20" t="s">
        <v>82</v>
      </c>
    </row>
    <row r="155" s="14" customFormat="1">
      <c r="A155" s="14"/>
      <c r="B155" s="245"/>
      <c r="C155" s="246"/>
      <c r="D155" s="236" t="s">
        <v>159</v>
      </c>
      <c r="E155" s="247" t="s">
        <v>19</v>
      </c>
      <c r="F155" s="248" t="s">
        <v>240</v>
      </c>
      <c r="G155" s="246"/>
      <c r="H155" s="249">
        <v>11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159</v>
      </c>
      <c r="AU155" s="255" t="s">
        <v>82</v>
      </c>
      <c r="AV155" s="14" t="s">
        <v>82</v>
      </c>
      <c r="AW155" s="14" t="s">
        <v>31</v>
      </c>
      <c r="AX155" s="14" t="s">
        <v>76</v>
      </c>
      <c r="AY155" s="255" t="s">
        <v>147</v>
      </c>
    </row>
    <row r="156" s="2" customFormat="1" ht="16.5" customHeight="1">
      <c r="A156" s="41"/>
      <c r="B156" s="42"/>
      <c r="C156" s="216" t="s">
        <v>241</v>
      </c>
      <c r="D156" s="216" t="s">
        <v>150</v>
      </c>
      <c r="E156" s="217" t="s">
        <v>242</v>
      </c>
      <c r="F156" s="218" t="s">
        <v>243</v>
      </c>
      <c r="G156" s="219" t="s">
        <v>231</v>
      </c>
      <c r="H156" s="220">
        <v>2.5</v>
      </c>
      <c r="I156" s="221"/>
      <c r="J156" s="222">
        <f>ROUND(I156*H156,2)</f>
        <v>0</v>
      </c>
      <c r="K156" s="218" t="s">
        <v>154</v>
      </c>
      <c r="L156" s="47"/>
      <c r="M156" s="223" t="s">
        <v>19</v>
      </c>
      <c r="N156" s="224" t="s">
        <v>41</v>
      </c>
      <c r="O156" s="87"/>
      <c r="P156" s="225">
        <f>O156*H156</f>
        <v>0</v>
      </c>
      <c r="Q156" s="225">
        <v>0</v>
      </c>
      <c r="R156" s="225">
        <f>Q156*H156</f>
        <v>0</v>
      </c>
      <c r="S156" s="225">
        <v>0.056000000000000001</v>
      </c>
      <c r="T156" s="226">
        <f>S156*H156</f>
        <v>0.14000000000000001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7" t="s">
        <v>155</v>
      </c>
      <c r="AT156" s="227" t="s">
        <v>150</v>
      </c>
      <c r="AU156" s="227" t="s">
        <v>82</v>
      </c>
      <c r="AY156" s="20" t="s">
        <v>147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82</v>
      </c>
      <c r="BK156" s="228">
        <f>ROUND(I156*H156,2)</f>
        <v>0</v>
      </c>
      <c r="BL156" s="20" t="s">
        <v>155</v>
      </c>
      <c r="BM156" s="227" t="s">
        <v>244</v>
      </c>
    </row>
    <row r="157" s="2" customFormat="1">
      <c r="A157" s="41"/>
      <c r="B157" s="42"/>
      <c r="C157" s="43"/>
      <c r="D157" s="229" t="s">
        <v>157</v>
      </c>
      <c r="E157" s="43"/>
      <c r="F157" s="230" t="s">
        <v>245</v>
      </c>
      <c r="G157" s="43"/>
      <c r="H157" s="43"/>
      <c r="I157" s="231"/>
      <c r="J157" s="43"/>
      <c r="K157" s="43"/>
      <c r="L157" s="47"/>
      <c r="M157" s="232"/>
      <c r="N157" s="23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157</v>
      </c>
      <c r="AU157" s="20" t="s">
        <v>82</v>
      </c>
    </row>
    <row r="158" s="14" customFormat="1">
      <c r="A158" s="14"/>
      <c r="B158" s="245"/>
      <c r="C158" s="246"/>
      <c r="D158" s="236" t="s">
        <v>159</v>
      </c>
      <c r="E158" s="247" t="s">
        <v>19</v>
      </c>
      <c r="F158" s="248" t="s">
        <v>246</v>
      </c>
      <c r="G158" s="246"/>
      <c r="H158" s="249">
        <v>2.5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159</v>
      </c>
      <c r="AU158" s="255" t="s">
        <v>82</v>
      </c>
      <c r="AV158" s="14" t="s">
        <v>82</v>
      </c>
      <c r="AW158" s="14" t="s">
        <v>31</v>
      </c>
      <c r="AX158" s="14" t="s">
        <v>76</v>
      </c>
      <c r="AY158" s="255" t="s">
        <v>147</v>
      </c>
    </row>
    <row r="159" s="2" customFormat="1" ht="16.5" customHeight="1">
      <c r="A159" s="41"/>
      <c r="B159" s="42"/>
      <c r="C159" s="216" t="s">
        <v>247</v>
      </c>
      <c r="D159" s="216" t="s">
        <v>150</v>
      </c>
      <c r="E159" s="217" t="s">
        <v>248</v>
      </c>
      <c r="F159" s="218" t="s">
        <v>249</v>
      </c>
      <c r="G159" s="219" t="s">
        <v>231</v>
      </c>
      <c r="H159" s="220">
        <v>158.74600000000001</v>
      </c>
      <c r="I159" s="221"/>
      <c r="J159" s="222">
        <f>ROUND(I159*H159,2)</f>
        <v>0</v>
      </c>
      <c r="K159" s="218" t="s">
        <v>154</v>
      </c>
      <c r="L159" s="47"/>
      <c r="M159" s="223" t="s">
        <v>19</v>
      </c>
      <c r="N159" s="224" t="s">
        <v>41</v>
      </c>
      <c r="O159" s="87"/>
      <c r="P159" s="225">
        <f>O159*H159</f>
        <v>0</v>
      </c>
      <c r="Q159" s="225">
        <v>2.0000000000000002E-05</v>
      </c>
      <c r="R159" s="225">
        <f>Q159*H159</f>
        <v>0.0031749200000000003</v>
      </c>
      <c r="S159" s="225">
        <v>0.001</v>
      </c>
      <c r="T159" s="226">
        <f>S159*H159</f>
        <v>0.15874600000000003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7" t="s">
        <v>155</v>
      </c>
      <c r="AT159" s="227" t="s">
        <v>150</v>
      </c>
      <c r="AU159" s="227" t="s">
        <v>82</v>
      </c>
      <c r="AY159" s="20" t="s">
        <v>147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82</v>
      </c>
      <c r="BK159" s="228">
        <f>ROUND(I159*H159,2)</f>
        <v>0</v>
      </c>
      <c r="BL159" s="20" t="s">
        <v>155</v>
      </c>
      <c r="BM159" s="227" t="s">
        <v>250</v>
      </c>
    </row>
    <row r="160" s="2" customFormat="1">
      <c r="A160" s="41"/>
      <c r="B160" s="42"/>
      <c r="C160" s="43"/>
      <c r="D160" s="229" t="s">
        <v>157</v>
      </c>
      <c r="E160" s="43"/>
      <c r="F160" s="230" t="s">
        <v>251</v>
      </c>
      <c r="G160" s="43"/>
      <c r="H160" s="43"/>
      <c r="I160" s="231"/>
      <c r="J160" s="43"/>
      <c r="K160" s="43"/>
      <c r="L160" s="47"/>
      <c r="M160" s="232"/>
      <c r="N160" s="233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157</v>
      </c>
      <c r="AU160" s="20" t="s">
        <v>82</v>
      </c>
    </row>
    <row r="161" s="13" customFormat="1">
      <c r="A161" s="13"/>
      <c r="B161" s="234"/>
      <c r="C161" s="235"/>
      <c r="D161" s="236" t="s">
        <v>159</v>
      </c>
      <c r="E161" s="237" t="s">
        <v>19</v>
      </c>
      <c r="F161" s="238" t="s">
        <v>252</v>
      </c>
      <c r="G161" s="235"/>
      <c r="H161" s="237" t="s">
        <v>19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159</v>
      </c>
      <c r="AU161" s="244" t="s">
        <v>82</v>
      </c>
      <c r="AV161" s="13" t="s">
        <v>76</v>
      </c>
      <c r="AW161" s="13" t="s">
        <v>31</v>
      </c>
      <c r="AX161" s="13" t="s">
        <v>69</v>
      </c>
      <c r="AY161" s="244" t="s">
        <v>147</v>
      </c>
    </row>
    <row r="162" s="14" customFormat="1">
      <c r="A162" s="14"/>
      <c r="B162" s="245"/>
      <c r="C162" s="246"/>
      <c r="D162" s="236" t="s">
        <v>159</v>
      </c>
      <c r="E162" s="247" t="s">
        <v>19</v>
      </c>
      <c r="F162" s="248" t="s">
        <v>253</v>
      </c>
      <c r="G162" s="246"/>
      <c r="H162" s="249">
        <v>158.74600000000001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159</v>
      </c>
      <c r="AU162" s="255" t="s">
        <v>82</v>
      </c>
      <c r="AV162" s="14" t="s">
        <v>82</v>
      </c>
      <c r="AW162" s="14" t="s">
        <v>31</v>
      </c>
      <c r="AX162" s="14" t="s">
        <v>76</v>
      </c>
      <c r="AY162" s="255" t="s">
        <v>147</v>
      </c>
    </row>
    <row r="163" s="12" customFormat="1" ht="22.8" customHeight="1">
      <c r="A163" s="12"/>
      <c r="B163" s="200"/>
      <c r="C163" s="201"/>
      <c r="D163" s="202" t="s">
        <v>68</v>
      </c>
      <c r="E163" s="214" t="s">
        <v>254</v>
      </c>
      <c r="F163" s="214" t="s">
        <v>255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SUM(P164:P182)</f>
        <v>0</v>
      </c>
      <c r="Q163" s="208"/>
      <c r="R163" s="209">
        <f>SUM(R164:R182)</f>
        <v>0</v>
      </c>
      <c r="S163" s="208"/>
      <c r="T163" s="210">
        <f>SUM(T164:T182)</f>
        <v>5.4000000000000004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76</v>
      </c>
      <c r="AT163" s="212" t="s">
        <v>68</v>
      </c>
      <c r="AU163" s="212" t="s">
        <v>76</v>
      </c>
      <c r="AY163" s="211" t="s">
        <v>147</v>
      </c>
      <c r="BK163" s="213">
        <f>SUM(BK164:BK182)</f>
        <v>0</v>
      </c>
    </row>
    <row r="164" s="2" customFormat="1" ht="24.15" customHeight="1">
      <c r="A164" s="41"/>
      <c r="B164" s="42"/>
      <c r="C164" s="216" t="s">
        <v>256</v>
      </c>
      <c r="D164" s="216" t="s">
        <v>150</v>
      </c>
      <c r="E164" s="217" t="s">
        <v>257</v>
      </c>
      <c r="F164" s="218" t="s">
        <v>258</v>
      </c>
      <c r="G164" s="219" t="s">
        <v>153</v>
      </c>
      <c r="H164" s="220">
        <v>3.6000000000000001</v>
      </c>
      <c r="I164" s="221"/>
      <c r="J164" s="222">
        <f>ROUND(I164*H164,2)</f>
        <v>0</v>
      </c>
      <c r="K164" s="218" t="s">
        <v>154</v>
      </c>
      <c r="L164" s="47"/>
      <c r="M164" s="223" t="s">
        <v>19</v>
      </c>
      <c r="N164" s="224" t="s">
        <v>41</v>
      </c>
      <c r="O164" s="87"/>
      <c r="P164" s="225">
        <f>O164*H164</f>
        <v>0</v>
      </c>
      <c r="Q164" s="225">
        <v>0</v>
      </c>
      <c r="R164" s="225">
        <f>Q164*H164</f>
        <v>0</v>
      </c>
      <c r="S164" s="225">
        <v>1.5</v>
      </c>
      <c r="T164" s="226">
        <f>S164*H164</f>
        <v>5.4000000000000004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7" t="s">
        <v>155</v>
      </c>
      <c r="AT164" s="227" t="s">
        <v>150</v>
      </c>
      <c r="AU164" s="227" t="s">
        <v>82</v>
      </c>
      <c r="AY164" s="20" t="s">
        <v>147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82</v>
      </c>
      <c r="BK164" s="228">
        <f>ROUND(I164*H164,2)</f>
        <v>0</v>
      </c>
      <c r="BL164" s="20" t="s">
        <v>155</v>
      </c>
      <c r="BM164" s="227" t="s">
        <v>259</v>
      </c>
    </row>
    <row r="165" s="2" customFormat="1">
      <c r="A165" s="41"/>
      <c r="B165" s="42"/>
      <c r="C165" s="43"/>
      <c r="D165" s="229" t="s">
        <v>157</v>
      </c>
      <c r="E165" s="43"/>
      <c r="F165" s="230" t="s">
        <v>260</v>
      </c>
      <c r="G165" s="43"/>
      <c r="H165" s="43"/>
      <c r="I165" s="231"/>
      <c r="J165" s="43"/>
      <c r="K165" s="43"/>
      <c r="L165" s="47"/>
      <c r="M165" s="232"/>
      <c r="N165" s="233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157</v>
      </c>
      <c r="AU165" s="20" t="s">
        <v>82</v>
      </c>
    </row>
    <row r="166" s="14" customFormat="1">
      <c r="A166" s="14"/>
      <c r="B166" s="245"/>
      <c r="C166" s="246"/>
      <c r="D166" s="236" t="s">
        <v>159</v>
      </c>
      <c r="E166" s="247" t="s">
        <v>19</v>
      </c>
      <c r="F166" s="248" t="s">
        <v>261</v>
      </c>
      <c r="G166" s="246"/>
      <c r="H166" s="249">
        <v>3.6000000000000001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159</v>
      </c>
      <c r="AU166" s="255" t="s">
        <v>82</v>
      </c>
      <c r="AV166" s="14" t="s">
        <v>82</v>
      </c>
      <c r="AW166" s="14" t="s">
        <v>31</v>
      </c>
      <c r="AX166" s="14" t="s">
        <v>76</v>
      </c>
      <c r="AY166" s="255" t="s">
        <v>147</v>
      </c>
    </row>
    <row r="167" s="2" customFormat="1" ht="24.15" customHeight="1">
      <c r="A167" s="41"/>
      <c r="B167" s="42"/>
      <c r="C167" s="216" t="s">
        <v>262</v>
      </c>
      <c r="D167" s="216" t="s">
        <v>150</v>
      </c>
      <c r="E167" s="217" t="s">
        <v>263</v>
      </c>
      <c r="F167" s="218" t="s">
        <v>264</v>
      </c>
      <c r="G167" s="219" t="s">
        <v>265</v>
      </c>
      <c r="H167" s="220">
        <v>57.600999999999999</v>
      </c>
      <c r="I167" s="221"/>
      <c r="J167" s="222">
        <f>ROUND(I167*H167,2)</f>
        <v>0</v>
      </c>
      <c r="K167" s="218" t="s">
        <v>154</v>
      </c>
      <c r="L167" s="47"/>
      <c r="M167" s="223" t="s">
        <v>19</v>
      </c>
      <c r="N167" s="224" t="s">
        <v>41</v>
      </c>
      <c r="O167" s="87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155</v>
      </c>
      <c r="AT167" s="227" t="s">
        <v>150</v>
      </c>
      <c r="AU167" s="227" t="s">
        <v>82</v>
      </c>
      <c r="AY167" s="20" t="s">
        <v>147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82</v>
      </c>
      <c r="BK167" s="228">
        <f>ROUND(I167*H167,2)</f>
        <v>0</v>
      </c>
      <c r="BL167" s="20" t="s">
        <v>155</v>
      </c>
      <c r="BM167" s="227" t="s">
        <v>266</v>
      </c>
    </row>
    <row r="168" s="2" customFormat="1">
      <c r="A168" s="41"/>
      <c r="B168" s="42"/>
      <c r="C168" s="43"/>
      <c r="D168" s="229" t="s">
        <v>157</v>
      </c>
      <c r="E168" s="43"/>
      <c r="F168" s="230" t="s">
        <v>267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157</v>
      </c>
      <c r="AU168" s="20" t="s">
        <v>82</v>
      </c>
    </row>
    <row r="169" s="2" customFormat="1" ht="21.75" customHeight="1">
      <c r="A169" s="41"/>
      <c r="B169" s="42"/>
      <c r="C169" s="216" t="s">
        <v>268</v>
      </c>
      <c r="D169" s="216" t="s">
        <v>150</v>
      </c>
      <c r="E169" s="217" t="s">
        <v>269</v>
      </c>
      <c r="F169" s="218" t="s">
        <v>270</v>
      </c>
      <c r="G169" s="219" t="s">
        <v>265</v>
      </c>
      <c r="H169" s="220">
        <v>57.600999999999999</v>
      </c>
      <c r="I169" s="221"/>
      <c r="J169" s="222">
        <f>ROUND(I169*H169,2)</f>
        <v>0</v>
      </c>
      <c r="K169" s="218" t="s">
        <v>154</v>
      </c>
      <c r="L169" s="47"/>
      <c r="M169" s="223" t="s">
        <v>19</v>
      </c>
      <c r="N169" s="224" t="s">
        <v>41</v>
      </c>
      <c r="O169" s="87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7" t="s">
        <v>155</v>
      </c>
      <c r="AT169" s="227" t="s">
        <v>150</v>
      </c>
      <c r="AU169" s="227" t="s">
        <v>82</v>
      </c>
      <c r="AY169" s="20" t="s">
        <v>147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82</v>
      </c>
      <c r="BK169" s="228">
        <f>ROUND(I169*H169,2)</f>
        <v>0</v>
      </c>
      <c r="BL169" s="20" t="s">
        <v>155</v>
      </c>
      <c r="BM169" s="227" t="s">
        <v>271</v>
      </c>
    </row>
    <row r="170" s="2" customFormat="1">
      <c r="A170" s="41"/>
      <c r="B170" s="42"/>
      <c r="C170" s="43"/>
      <c r="D170" s="229" t="s">
        <v>157</v>
      </c>
      <c r="E170" s="43"/>
      <c r="F170" s="230" t="s">
        <v>272</v>
      </c>
      <c r="G170" s="43"/>
      <c r="H170" s="43"/>
      <c r="I170" s="231"/>
      <c r="J170" s="43"/>
      <c r="K170" s="43"/>
      <c r="L170" s="47"/>
      <c r="M170" s="232"/>
      <c r="N170" s="23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157</v>
      </c>
      <c r="AU170" s="20" t="s">
        <v>82</v>
      </c>
    </row>
    <row r="171" s="2" customFormat="1" ht="24.15" customHeight="1">
      <c r="A171" s="41"/>
      <c r="B171" s="42"/>
      <c r="C171" s="216" t="s">
        <v>273</v>
      </c>
      <c r="D171" s="216" t="s">
        <v>150</v>
      </c>
      <c r="E171" s="217" t="s">
        <v>274</v>
      </c>
      <c r="F171" s="218" t="s">
        <v>275</v>
      </c>
      <c r="G171" s="219" t="s">
        <v>265</v>
      </c>
      <c r="H171" s="220">
        <v>518.40899999999999</v>
      </c>
      <c r="I171" s="221"/>
      <c r="J171" s="222">
        <f>ROUND(I171*H171,2)</f>
        <v>0</v>
      </c>
      <c r="K171" s="218" t="s">
        <v>154</v>
      </c>
      <c r="L171" s="47"/>
      <c r="M171" s="223" t="s">
        <v>19</v>
      </c>
      <c r="N171" s="224" t="s">
        <v>41</v>
      </c>
      <c r="O171" s="87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7" t="s">
        <v>155</v>
      </c>
      <c r="AT171" s="227" t="s">
        <v>150</v>
      </c>
      <c r="AU171" s="227" t="s">
        <v>82</v>
      </c>
      <c r="AY171" s="20" t="s">
        <v>147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82</v>
      </c>
      <c r="BK171" s="228">
        <f>ROUND(I171*H171,2)</f>
        <v>0</v>
      </c>
      <c r="BL171" s="20" t="s">
        <v>155</v>
      </c>
      <c r="BM171" s="227" t="s">
        <v>276</v>
      </c>
    </row>
    <row r="172" s="2" customFormat="1">
      <c r="A172" s="41"/>
      <c r="B172" s="42"/>
      <c r="C172" s="43"/>
      <c r="D172" s="229" t="s">
        <v>157</v>
      </c>
      <c r="E172" s="43"/>
      <c r="F172" s="230" t="s">
        <v>277</v>
      </c>
      <c r="G172" s="43"/>
      <c r="H172" s="43"/>
      <c r="I172" s="231"/>
      <c r="J172" s="43"/>
      <c r="K172" s="43"/>
      <c r="L172" s="47"/>
      <c r="M172" s="232"/>
      <c r="N172" s="23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157</v>
      </c>
      <c r="AU172" s="20" t="s">
        <v>82</v>
      </c>
    </row>
    <row r="173" s="14" customFormat="1">
      <c r="A173" s="14"/>
      <c r="B173" s="245"/>
      <c r="C173" s="246"/>
      <c r="D173" s="236" t="s">
        <v>159</v>
      </c>
      <c r="E173" s="247" t="s">
        <v>19</v>
      </c>
      <c r="F173" s="248" t="s">
        <v>278</v>
      </c>
      <c r="G173" s="246"/>
      <c r="H173" s="249">
        <v>518.40899999999999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159</v>
      </c>
      <c r="AU173" s="255" t="s">
        <v>82</v>
      </c>
      <c r="AV173" s="14" t="s">
        <v>82</v>
      </c>
      <c r="AW173" s="14" t="s">
        <v>31</v>
      </c>
      <c r="AX173" s="14" t="s">
        <v>76</v>
      </c>
      <c r="AY173" s="255" t="s">
        <v>147</v>
      </c>
    </row>
    <row r="174" s="2" customFormat="1" ht="24.15" customHeight="1">
      <c r="A174" s="41"/>
      <c r="B174" s="42"/>
      <c r="C174" s="216" t="s">
        <v>7</v>
      </c>
      <c r="D174" s="216" t="s">
        <v>150</v>
      </c>
      <c r="E174" s="217" t="s">
        <v>279</v>
      </c>
      <c r="F174" s="218" t="s">
        <v>280</v>
      </c>
      <c r="G174" s="219" t="s">
        <v>265</v>
      </c>
      <c r="H174" s="220">
        <v>50.287999999999997</v>
      </c>
      <c r="I174" s="221"/>
      <c r="J174" s="222">
        <f>ROUND(I174*H174,2)</f>
        <v>0</v>
      </c>
      <c r="K174" s="218" t="s">
        <v>154</v>
      </c>
      <c r="L174" s="47"/>
      <c r="M174" s="223" t="s">
        <v>19</v>
      </c>
      <c r="N174" s="224" t="s">
        <v>41</v>
      </c>
      <c r="O174" s="87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7" t="s">
        <v>155</v>
      </c>
      <c r="AT174" s="227" t="s">
        <v>150</v>
      </c>
      <c r="AU174" s="227" t="s">
        <v>82</v>
      </c>
      <c r="AY174" s="20" t="s">
        <v>147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82</v>
      </c>
      <c r="BK174" s="228">
        <f>ROUND(I174*H174,2)</f>
        <v>0</v>
      </c>
      <c r="BL174" s="20" t="s">
        <v>155</v>
      </c>
      <c r="BM174" s="227" t="s">
        <v>281</v>
      </c>
    </row>
    <row r="175" s="2" customFormat="1">
      <c r="A175" s="41"/>
      <c r="B175" s="42"/>
      <c r="C175" s="43"/>
      <c r="D175" s="229" t="s">
        <v>157</v>
      </c>
      <c r="E175" s="43"/>
      <c r="F175" s="230" t="s">
        <v>282</v>
      </c>
      <c r="G175" s="43"/>
      <c r="H175" s="43"/>
      <c r="I175" s="231"/>
      <c r="J175" s="43"/>
      <c r="K175" s="43"/>
      <c r="L175" s="47"/>
      <c r="M175" s="232"/>
      <c r="N175" s="23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157</v>
      </c>
      <c r="AU175" s="20" t="s">
        <v>82</v>
      </c>
    </row>
    <row r="176" s="2" customFormat="1" ht="24.15" customHeight="1">
      <c r="A176" s="41"/>
      <c r="B176" s="42"/>
      <c r="C176" s="216" t="s">
        <v>283</v>
      </c>
      <c r="D176" s="216" t="s">
        <v>150</v>
      </c>
      <c r="E176" s="217" t="s">
        <v>284</v>
      </c>
      <c r="F176" s="218" t="s">
        <v>285</v>
      </c>
      <c r="G176" s="219" t="s">
        <v>265</v>
      </c>
      <c r="H176" s="220">
        <v>4.9859999999999998</v>
      </c>
      <c r="I176" s="221"/>
      <c r="J176" s="222">
        <f>ROUND(I176*H176,2)</f>
        <v>0</v>
      </c>
      <c r="K176" s="218" t="s">
        <v>154</v>
      </c>
      <c r="L176" s="47"/>
      <c r="M176" s="223" t="s">
        <v>19</v>
      </c>
      <c r="N176" s="224" t="s">
        <v>41</v>
      </c>
      <c r="O176" s="87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7" t="s">
        <v>155</v>
      </c>
      <c r="AT176" s="227" t="s">
        <v>150</v>
      </c>
      <c r="AU176" s="227" t="s">
        <v>82</v>
      </c>
      <c r="AY176" s="20" t="s">
        <v>147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82</v>
      </c>
      <c r="BK176" s="228">
        <f>ROUND(I176*H176,2)</f>
        <v>0</v>
      </c>
      <c r="BL176" s="20" t="s">
        <v>155</v>
      </c>
      <c r="BM176" s="227" t="s">
        <v>286</v>
      </c>
    </row>
    <row r="177" s="2" customFormat="1">
      <c r="A177" s="41"/>
      <c r="B177" s="42"/>
      <c r="C177" s="43"/>
      <c r="D177" s="229" t="s">
        <v>157</v>
      </c>
      <c r="E177" s="43"/>
      <c r="F177" s="230" t="s">
        <v>287</v>
      </c>
      <c r="G177" s="43"/>
      <c r="H177" s="43"/>
      <c r="I177" s="231"/>
      <c r="J177" s="43"/>
      <c r="K177" s="43"/>
      <c r="L177" s="47"/>
      <c r="M177" s="232"/>
      <c r="N177" s="23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157</v>
      </c>
      <c r="AU177" s="20" t="s">
        <v>82</v>
      </c>
    </row>
    <row r="178" s="14" customFormat="1">
      <c r="A178" s="14"/>
      <c r="B178" s="245"/>
      <c r="C178" s="246"/>
      <c r="D178" s="236" t="s">
        <v>159</v>
      </c>
      <c r="E178" s="247" t="s">
        <v>19</v>
      </c>
      <c r="F178" s="248" t="s">
        <v>288</v>
      </c>
      <c r="G178" s="246"/>
      <c r="H178" s="249">
        <v>4.9859999999999998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159</v>
      </c>
      <c r="AU178" s="255" t="s">
        <v>82</v>
      </c>
      <c r="AV178" s="14" t="s">
        <v>82</v>
      </c>
      <c r="AW178" s="14" t="s">
        <v>31</v>
      </c>
      <c r="AX178" s="14" t="s">
        <v>76</v>
      </c>
      <c r="AY178" s="255" t="s">
        <v>147</v>
      </c>
    </row>
    <row r="179" s="2" customFormat="1" ht="24.15" customHeight="1">
      <c r="A179" s="41"/>
      <c r="B179" s="42"/>
      <c r="C179" s="216" t="s">
        <v>289</v>
      </c>
      <c r="D179" s="216" t="s">
        <v>150</v>
      </c>
      <c r="E179" s="217" t="s">
        <v>290</v>
      </c>
      <c r="F179" s="218" t="s">
        <v>291</v>
      </c>
      <c r="G179" s="219" t="s">
        <v>265</v>
      </c>
      <c r="H179" s="220">
        <v>0.377</v>
      </c>
      <c r="I179" s="221"/>
      <c r="J179" s="222">
        <f>ROUND(I179*H179,2)</f>
        <v>0</v>
      </c>
      <c r="K179" s="218" t="s">
        <v>154</v>
      </c>
      <c r="L179" s="47"/>
      <c r="M179" s="223" t="s">
        <v>19</v>
      </c>
      <c r="N179" s="224" t="s">
        <v>41</v>
      </c>
      <c r="O179" s="87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7" t="s">
        <v>155</v>
      </c>
      <c r="AT179" s="227" t="s">
        <v>150</v>
      </c>
      <c r="AU179" s="227" t="s">
        <v>82</v>
      </c>
      <c r="AY179" s="20" t="s">
        <v>147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82</v>
      </c>
      <c r="BK179" s="228">
        <f>ROUND(I179*H179,2)</f>
        <v>0</v>
      </c>
      <c r="BL179" s="20" t="s">
        <v>155</v>
      </c>
      <c r="BM179" s="227" t="s">
        <v>292</v>
      </c>
    </row>
    <row r="180" s="2" customFormat="1">
      <c r="A180" s="41"/>
      <c r="B180" s="42"/>
      <c r="C180" s="43"/>
      <c r="D180" s="229" t="s">
        <v>157</v>
      </c>
      <c r="E180" s="43"/>
      <c r="F180" s="230" t="s">
        <v>293</v>
      </c>
      <c r="G180" s="43"/>
      <c r="H180" s="43"/>
      <c r="I180" s="231"/>
      <c r="J180" s="43"/>
      <c r="K180" s="43"/>
      <c r="L180" s="47"/>
      <c r="M180" s="232"/>
      <c r="N180" s="233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157</v>
      </c>
      <c r="AU180" s="20" t="s">
        <v>82</v>
      </c>
    </row>
    <row r="181" s="2" customFormat="1" ht="24.15" customHeight="1">
      <c r="A181" s="41"/>
      <c r="B181" s="42"/>
      <c r="C181" s="216" t="s">
        <v>294</v>
      </c>
      <c r="D181" s="216" t="s">
        <v>150</v>
      </c>
      <c r="E181" s="217" t="s">
        <v>295</v>
      </c>
      <c r="F181" s="218" t="s">
        <v>296</v>
      </c>
      <c r="G181" s="219" t="s">
        <v>265</v>
      </c>
      <c r="H181" s="220">
        <v>0.036999999999999998</v>
      </c>
      <c r="I181" s="221"/>
      <c r="J181" s="222">
        <f>ROUND(I181*H181,2)</f>
        <v>0</v>
      </c>
      <c r="K181" s="218" t="s">
        <v>154</v>
      </c>
      <c r="L181" s="47"/>
      <c r="M181" s="223" t="s">
        <v>19</v>
      </c>
      <c r="N181" s="224" t="s">
        <v>41</v>
      </c>
      <c r="O181" s="87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7" t="s">
        <v>155</v>
      </c>
      <c r="AT181" s="227" t="s">
        <v>150</v>
      </c>
      <c r="AU181" s="227" t="s">
        <v>82</v>
      </c>
      <c r="AY181" s="20" t="s">
        <v>147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82</v>
      </c>
      <c r="BK181" s="228">
        <f>ROUND(I181*H181,2)</f>
        <v>0</v>
      </c>
      <c r="BL181" s="20" t="s">
        <v>155</v>
      </c>
      <c r="BM181" s="227" t="s">
        <v>297</v>
      </c>
    </row>
    <row r="182" s="2" customFormat="1">
      <c r="A182" s="41"/>
      <c r="B182" s="42"/>
      <c r="C182" s="43"/>
      <c r="D182" s="229" t="s">
        <v>157</v>
      </c>
      <c r="E182" s="43"/>
      <c r="F182" s="230" t="s">
        <v>298</v>
      </c>
      <c r="G182" s="43"/>
      <c r="H182" s="43"/>
      <c r="I182" s="231"/>
      <c r="J182" s="43"/>
      <c r="K182" s="43"/>
      <c r="L182" s="47"/>
      <c r="M182" s="232"/>
      <c r="N182" s="23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157</v>
      </c>
      <c r="AU182" s="20" t="s">
        <v>82</v>
      </c>
    </row>
    <row r="183" s="12" customFormat="1" ht="25.92" customHeight="1">
      <c r="A183" s="12"/>
      <c r="B183" s="200"/>
      <c r="C183" s="201"/>
      <c r="D183" s="202" t="s">
        <v>68</v>
      </c>
      <c r="E183" s="203" t="s">
        <v>299</v>
      </c>
      <c r="F183" s="203" t="s">
        <v>300</v>
      </c>
      <c r="G183" s="201"/>
      <c r="H183" s="201"/>
      <c r="I183" s="204"/>
      <c r="J183" s="205">
        <f>BK183</f>
        <v>0</v>
      </c>
      <c r="K183" s="201"/>
      <c r="L183" s="206"/>
      <c r="M183" s="207"/>
      <c r="N183" s="208"/>
      <c r="O183" s="208"/>
      <c r="P183" s="209">
        <f>P184+P188+P192+P204+P210+P225+P228+P235+P239+P243</f>
        <v>0</v>
      </c>
      <c r="Q183" s="208"/>
      <c r="R183" s="209">
        <f>R184+R188+R192+R204+R210+R225+R228+R235+R239+R243</f>
        <v>0.0032263999999999999</v>
      </c>
      <c r="S183" s="208"/>
      <c r="T183" s="210">
        <f>T184+T188+T192+T204+T210+T225+T228+T235+T239+T243</f>
        <v>1.7537536500000002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82</v>
      </c>
      <c r="AT183" s="212" t="s">
        <v>68</v>
      </c>
      <c r="AU183" s="212" t="s">
        <v>69</v>
      </c>
      <c r="AY183" s="211" t="s">
        <v>147</v>
      </c>
      <c r="BK183" s="213">
        <f>BK184+BK188+BK192+BK204+BK210+BK225+BK228+BK235+BK239+BK243</f>
        <v>0</v>
      </c>
    </row>
    <row r="184" s="12" customFormat="1" ht="22.8" customHeight="1">
      <c r="A184" s="12"/>
      <c r="B184" s="200"/>
      <c r="C184" s="201"/>
      <c r="D184" s="202" t="s">
        <v>68</v>
      </c>
      <c r="E184" s="214" t="s">
        <v>301</v>
      </c>
      <c r="F184" s="214" t="s">
        <v>302</v>
      </c>
      <c r="G184" s="201"/>
      <c r="H184" s="201"/>
      <c r="I184" s="204"/>
      <c r="J184" s="215">
        <f>BK184</f>
        <v>0</v>
      </c>
      <c r="K184" s="201"/>
      <c r="L184" s="206"/>
      <c r="M184" s="207"/>
      <c r="N184" s="208"/>
      <c r="O184" s="208"/>
      <c r="P184" s="209">
        <f>SUM(P185:P187)</f>
        <v>0</v>
      </c>
      <c r="Q184" s="208"/>
      <c r="R184" s="209">
        <f>SUM(R185:R187)</f>
        <v>0</v>
      </c>
      <c r="S184" s="208"/>
      <c r="T184" s="210">
        <f>SUM(T185:T187)</f>
        <v>0.036920000000000001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82</v>
      </c>
      <c r="AT184" s="212" t="s">
        <v>68</v>
      </c>
      <c r="AU184" s="212" t="s">
        <v>76</v>
      </c>
      <c r="AY184" s="211" t="s">
        <v>147</v>
      </c>
      <c r="BK184" s="213">
        <f>SUM(BK185:BK187)</f>
        <v>0</v>
      </c>
    </row>
    <row r="185" s="2" customFormat="1" ht="24.15" customHeight="1">
      <c r="A185" s="41"/>
      <c r="B185" s="42"/>
      <c r="C185" s="216" t="s">
        <v>303</v>
      </c>
      <c r="D185" s="216" t="s">
        <v>150</v>
      </c>
      <c r="E185" s="217" t="s">
        <v>304</v>
      </c>
      <c r="F185" s="218" t="s">
        <v>305</v>
      </c>
      <c r="G185" s="219" t="s">
        <v>171</v>
      </c>
      <c r="H185" s="220">
        <v>14.768000000000001</v>
      </c>
      <c r="I185" s="221"/>
      <c r="J185" s="222">
        <f>ROUND(I185*H185,2)</f>
        <v>0</v>
      </c>
      <c r="K185" s="218" t="s">
        <v>154</v>
      </c>
      <c r="L185" s="47"/>
      <c r="M185" s="223" t="s">
        <v>19</v>
      </c>
      <c r="N185" s="224" t="s">
        <v>41</v>
      </c>
      <c r="O185" s="87"/>
      <c r="P185" s="225">
        <f>O185*H185</f>
        <v>0</v>
      </c>
      <c r="Q185" s="225">
        <v>0</v>
      </c>
      <c r="R185" s="225">
        <f>Q185*H185</f>
        <v>0</v>
      </c>
      <c r="S185" s="225">
        <v>0.0025000000000000001</v>
      </c>
      <c r="T185" s="226">
        <f>S185*H185</f>
        <v>0.036920000000000001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7" t="s">
        <v>247</v>
      </c>
      <c r="AT185" s="227" t="s">
        <v>150</v>
      </c>
      <c r="AU185" s="227" t="s">
        <v>82</v>
      </c>
      <c r="AY185" s="20" t="s">
        <v>147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82</v>
      </c>
      <c r="BK185" s="228">
        <f>ROUND(I185*H185,2)</f>
        <v>0</v>
      </c>
      <c r="BL185" s="20" t="s">
        <v>247</v>
      </c>
      <c r="BM185" s="227" t="s">
        <v>306</v>
      </c>
    </row>
    <row r="186" s="2" customFormat="1">
      <c r="A186" s="41"/>
      <c r="B186" s="42"/>
      <c r="C186" s="43"/>
      <c r="D186" s="229" t="s">
        <v>157</v>
      </c>
      <c r="E186" s="43"/>
      <c r="F186" s="230" t="s">
        <v>307</v>
      </c>
      <c r="G186" s="43"/>
      <c r="H186" s="43"/>
      <c r="I186" s="231"/>
      <c r="J186" s="43"/>
      <c r="K186" s="43"/>
      <c r="L186" s="47"/>
      <c r="M186" s="232"/>
      <c r="N186" s="233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157</v>
      </c>
      <c r="AU186" s="20" t="s">
        <v>82</v>
      </c>
    </row>
    <row r="187" s="14" customFormat="1">
      <c r="A187" s="14"/>
      <c r="B187" s="245"/>
      <c r="C187" s="246"/>
      <c r="D187" s="236" t="s">
        <v>159</v>
      </c>
      <c r="E187" s="247" t="s">
        <v>19</v>
      </c>
      <c r="F187" s="248" t="s">
        <v>308</v>
      </c>
      <c r="G187" s="246"/>
      <c r="H187" s="249">
        <v>14.768000000000001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159</v>
      </c>
      <c r="AU187" s="255" t="s">
        <v>82</v>
      </c>
      <c r="AV187" s="14" t="s">
        <v>82</v>
      </c>
      <c r="AW187" s="14" t="s">
        <v>31</v>
      </c>
      <c r="AX187" s="14" t="s">
        <v>76</v>
      </c>
      <c r="AY187" s="255" t="s">
        <v>147</v>
      </c>
    </row>
    <row r="188" s="12" customFormat="1" ht="22.8" customHeight="1">
      <c r="A188" s="12"/>
      <c r="B188" s="200"/>
      <c r="C188" s="201"/>
      <c r="D188" s="202" t="s">
        <v>68</v>
      </c>
      <c r="E188" s="214" t="s">
        <v>309</v>
      </c>
      <c r="F188" s="214" t="s">
        <v>310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SUM(P189:P191)</f>
        <v>0</v>
      </c>
      <c r="Q188" s="208"/>
      <c r="R188" s="209">
        <f>SUM(R189:R191)</f>
        <v>0</v>
      </c>
      <c r="S188" s="208"/>
      <c r="T188" s="210">
        <f>SUM(T189:T191)</f>
        <v>0.0052499999999999995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82</v>
      </c>
      <c r="AT188" s="212" t="s">
        <v>68</v>
      </c>
      <c r="AU188" s="212" t="s">
        <v>76</v>
      </c>
      <c r="AY188" s="211" t="s">
        <v>147</v>
      </c>
      <c r="BK188" s="213">
        <f>SUM(BK189:BK191)</f>
        <v>0</v>
      </c>
    </row>
    <row r="189" s="2" customFormat="1" ht="16.5" customHeight="1">
      <c r="A189" s="41"/>
      <c r="B189" s="42"/>
      <c r="C189" s="216" t="s">
        <v>311</v>
      </c>
      <c r="D189" s="216" t="s">
        <v>150</v>
      </c>
      <c r="E189" s="217" t="s">
        <v>312</v>
      </c>
      <c r="F189" s="218" t="s">
        <v>313</v>
      </c>
      <c r="G189" s="219" t="s">
        <v>231</v>
      </c>
      <c r="H189" s="220">
        <v>2.5</v>
      </c>
      <c r="I189" s="221"/>
      <c r="J189" s="222">
        <f>ROUND(I189*H189,2)</f>
        <v>0</v>
      </c>
      <c r="K189" s="218" t="s">
        <v>314</v>
      </c>
      <c r="L189" s="47"/>
      <c r="M189" s="223" t="s">
        <v>19</v>
      </c>
      <c r="N189" s="224" t="s">
        <v>41</v>
      </c>
      <c r="O189" s="87"/>
      <c r="P189" s="225">
        <f>O189*H189</f>
        <v>0</v>
      </c>
      <c r="Q189" s="225">
        <v>0</v>
      </c>
      <c r="R189" s="225">
        <f>Q189*H189</f>
        <v>0</v>
      </c>
      <c r="S189" s="225">
        <v>0.0020999999999999999</v>
      </c>
      <c r="T189" s="226">
        <f>S189*H189</f>
        <v>0.0052499999999999995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7" t="s">
        <v>247</v>
      </c>
      <c r="AT189" s="227" t="s">
        <v>150</v>
      </c>
      <c r="AU189" s="227" t="s">
        <v>82</v>
      </c>
      <c r="AY189" s="20" t="s">
        <v>147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82</v>
      </c>
      <c r="BK189" s="228">
        <f>ROUND(I189*H189,2)</f>
        <v>0</v>
      </c>
      <c r="BL189" s="20" t="s">
        <v>247</v>
      </c>
      <c r="BM189" s="227" t="s">
        <v>315</v>
      </c>
    </row>
    <row r="190" s="2" customFormat="1">
      <c r="A190" s="41"/>
      <c r="B190" s="42"/>
      <c r="C190" s="43"/>
      <c r="D190" s="229" t="s">
        <v>157</v>
      </c>
      <c r="E190" s="43"/>
      <c r="F190" s="230" t="s">
        <v>316</v>
      </c>
      <c r="G190" s="43"/>
      <c r="H190" s="43"/>
      <c r="I190" s="231"/>
      <c r="J190" s="43"/>
      <c r="K190" s="43"/>
      <c r="L190" s="47"/>
      <c r="M190" s="232"/>
      <c r="N190" s="23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157</v>
      </c>
      <c r="AU190" s="20" t="s">
        <v>82</v>
      </c>
    </row>
    <row r="191" s="14" customFormat="1">
      <c r="A191" s="14"/>
      <c r="B191" s="245"/>
      <c r="C191" s="246"/>
      <c r="D191" s="236" t="s">
        <v>159</v>
      </c>
      <c r="E191" s="247" t="s">
        <v>19</v>
      </c>
      <c r="F191" s="248" t="s">
        <v>317</v>
      </c>
      <c r="G191" s="246"/>
      <c r="H191" s="249">
        <v>2.5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159</v>
      </c>
      <c r="AU191" s="255" t="s">
        <v>82</v>
      </c>
      <c r="AV191" s="14" t="s">
        <v>82</v>
      </c>
      <c r="AW191" s="14" t="s">
        <v>31</v>
      </c>
      <c r="AX191" s="14" t="s">
        <v>76</v>
      </c>
      <c r="AY191" s="255" t="s">
        <v>147</v>
      </c>
    </row>
    <row r="192" s="12" customFormat="1" ht="22.8" customHeight="1">
      <c r="A192" s="12"/>
      <c r="B192" s="200"/>
      <c r="C192" s="201"/>
      <c r="D192" s="202" t="s">
        <v>68</v>
      </c>
      <c r="E192" s="214" t="s">
        <v>318</v>
      </c>
      <c r="F192" s="214" t="s">
        <v>319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SUM(P193:P203)</f>
        <v>0</v>
      </c>
      <c r="Q192" s="208"/>
      <c r="R192" s="209">
        <f>SUM(R193:R203)</f>
        <v>0</v>
      </c>
      <c r="S192" s="208"/>
      <c r="T192" s="210">
        <f>SUM(T193:T203)</f>
        <v>0.020543000000000002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82</v>
      </c>
      <c r="AT192" s="212" t="s">
        <v>68</v>
      </c>
      <c r="AU192" s="212" t="s">
        <v>76</v>
      </c>
      <c r="AY192" s="211" t="s">
        <v>147</v>
      </c>
      <c r="BK192" s="213">
        <f>SUM(BK193:BK203)</f>
        <v>0</v>
      </c>
    </row>
    <row r="193" s="2" customFormat="1" ht="16.5" customHeight="1">
      <c r="A193" s="41"/>
      <c r="B193" s="42"/>
      <c r="C193" s="216" t="s">
        <v>320</v>
      </c>
      <c r="D193" s="216" t="s">
        <v>150</v>
      </c>
      <c r="E193" s="217" t="s">
        <v>321</v>
      </c>
      <c r="F193" s="218" t="s">
        <v>322</v>
      </c>
      <c r="G193" s="219" t="s">
        <v>231</v>
      </c>
      <c r="H193" s="220">
        <v>2.7000000000000002</v>
      </c>
      <c r="I193" s="221"/>
      <c r="J193" s="222">
        <f>ROUND(I193*H193,2)</f>
        <v>0</v>
      </c>
      <c r="K193" s="218" t="s">
        <v>314</v>
      </c>
      <c r="L193" s="47"/>
      <c r="M193" s="223" t="s">
        <v>19</v>
      </c>
      <c r="N193" s="224" t="s">
        <v>41</v>
      </c>
      <c r="O193" s="87"/>
      <c r="P193" s="225">
        <f>O193*H193</f>
        <v>0</v>
      </c>
      <c r="Q193" s="225">
        <v>0</v>
      </c>
      <c r="R193" s="225">
        <f>Q193*H193</f>
        <v>0</v>
      </c>
      <c r="S193" s="225">
        <v>0.0049699999999999996</v>
      </c>
      <c r="T193" s="226">
        <f>S193*H193</f>
        <v>0.013419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7" t="s">
        <v>247</v>
      </c>
      <c r="AT193" s="227" t="s">
        <v>150</v>
      </c>
      <c r="AU193" s="227" t="s">
        <v>82</v>
      </c>
      <c r="AY193" s="20" t="s">
        <v>147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82</v>
      </c>
      <c r="BK193" s="228">
        <f>ROUND(I193*H193,2)</f>
        <v>0</v>
      </c>
      <c r="BL193" s="20" t="s">
        <v>247</v>
      </c>
      <c r="BM193" s="227" t="s">
        <v>323</v>
      </c>
    </row>
    <row r="194" s="2" customFormat="1">
      <c r="A194" s="41"/>
      <c r="B194" s="42"/>
      <c r="C194" s="43"/>
      <c r="D194" s="229" t="s">
        <v>157</v>
      </c>
      <c r="E194" s="43"/>
      <c r="F194" s="230" t="s">
        <v>324</v>
      </c>
      <c r="G194" s="43"/>
      <c r="H194" s="43"/>
      <c r="I194" s="231"/>
      <c r="J194" s="43"/>
      <c r="K194" s="43"/>
      <c r="L194" s="47"/>
      <c r="M194" s="232"/>
      <c r="N194" s="23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157</v>
      </c>
      <c r="AU194" s="20" t="s">
        <v>82</v>
      </c>
    </row>
    <row r="195" s="14" customFormat="1">
      <c r="A195" s="14"/>
      <c r="B195" s="245"/>
      <c r="C195" s="246"/>
      <c r="D195" s="236" t="s">
        <v>159</v>
      </c>
      <c r="E195" s="247" t="s">
        <v>19</v>
      </c>
      <c r="F195" s="248" t="s">
        <v>325</v>
      </c>
      <c r="G195" s="246"/>
      <c r="H195" s="249">
        <v>2.7000000000000002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159</v>
      </c>
      <c r="AU195" s="255" t="s">
        <v>82</v>
      </c>
      <c r="AV195" s="14" t="s">
        <v>82</v>
      </c>
      <c r="AW195" s="14" t="s">
        <v>31</v>
      </c>
      <c r="AX195" s="14" t="s">
        <v>76</v>
      </c>
      <c r="AY195" s="255" t="s">
        <v>147</v>
      </c>
    </row>
    <row r="196" s="2" customFormat="1" ht="16.5" customHeight="1">
      <c r="A196" s="41"/>
      <c r="B196" s="42"/>
      <c r="C196" s="216" t="s">
        <v>326</v>
      </c>
      <c r="D196" s="216" t="s">
        <v>150</v>
      </c>
      <c r="E196" s="217" t="s">
        <v>327</v>
      </c>
      <c r="F196" s="218" t="s">
        <v>328</v>
      </c>
      <c r="G196" s="219" t="s">
        <v>231</v>
      </c>
      <c r="H196" s="220">
        <v>13.699999999999999</v>
      </c>
      <c r="I196" s="221"/>
      <c r="J196" s="222">
        <f>ROUND(I196*H196,2)</f>
        <v>0</v>
      </c>
      <c r="K196" s="218" t="s">
        <v>314</v>
      </c>
      <c r="L196" s="47"/>
      <c r="M196" s="223" t="s">
        <v>19</v>
      </c>
      <c r="N196" s="224" t="s">
        <v>41</v>
      </c>
      <c r="O196" s="87"/>
      <c r="P196" s="225">
        <f>O196*H196</f>
        <v>0</v>
      </c>
      <c r="Q196" s="225">
        <v>0</v>
      </c>
      <c r="R196" s="225">
        <f>Q196*H196</f>
        <v>0</v>
      </c>
      <c r="S196" s="225">
        <v>0.00029</v>
      </c>
      <c r="T196" s="226">
        <f>S196*H196</f>
        <v>0.003973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7" t="s">
        <v>247</v>
      </c>
      <c r="AT196" s="227" t="s">
        <v>150</v>
      </c>
      <c r="AU196" s="227" t="s">
        <v>82</v>
      </c>
      <c r="AY196" s="20" t="s">
        <v>147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82</v>
      </c>
      <c r="BK196" s="228">
        <f>ROUND(I196*H196,2)</f>
        <v>0</v>
      </c>
      <c r="BL196" s="20" t="s">
        <v>247</v>
      </c>
      <c r="BM196" s="227" t="s">
        <v>329</v>
      </c>
    </row>
    <row r="197" s="2" customFormat="1">
      <c r="A197" s="41"/>
      <c r="B197" s="42"/>
      <c r="C197" s="43"/>
      <c r="D197" s="229" t="s">
        <v>157</v>
      </c>
      <c r="E197" s="43"/>
      <c r="F197" s="230" t="s">
        <v>330</v>
      </c>
      <c r="G197" s="43"/>
      <c r="H197" s="43"/>
      <c r="I197" s="231"/>
      <c r="J197" s="43"/>
      <c r="K197" s="43"/>
      <c r="L197" s="47"/>
      <c r="M197" s="232"/>
      <c r="N197" s="233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157</v>
      </c>
      <c r="AU197" s="20" t="s">
        <v>82</v>
      </c>
    </row>
    <row r="198" s="14" customFormat="1">
      <c r="A198" s="14"/>
      <c r="B198" s="245"/>
      <c r="C198" s="246"/>
      <c r="D198" s="236" t="s">
        <v>159</v>
      </c>
      <c r="E198" s="247" t="s">
        <v>19</v>
      </c>
      <c r="F198" s="248" t="s">
        <v>331</v>
      </c>
      <c r="G198" s="246"/>
      <c r="H198" s="249">
        <v>8.1999999999999993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159</v>
      </c>
      <c r="AU198" s="255" t="s">
        <v>82</v>
      </c>
      <c r="AV198" s="14" t="s">
        <v>82</v>
      </c>
      <c r="AW198" s="14" t="s">
        <v>31</v>
      </c>
      <c r="AX198" s="14" t="s">
        <v>69</v>
      </c>
      <c r="AY198" s="255" t="s">
        <v>147</v>
      </c>
    </row>
    <row r="199" s="14" customFormat="1">
      <c r="A199" s="14"/>
      <c r="B199" s="245"/>
      <c r="C199" s="246"/>
      <c r="D199" s="236" t="s">
        <v>159</v>
      </c>
      <c r="E199" s="247" t="s">
        <v>19</v>
      </c>
      <c r="F199" s="248" t="s">
        <v>332</v>
      </c>
      <c r="G199" s="246"/>
      <c r="H199" s="249">
        <v>4.5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159</v>
      </c>
      <c r="AU199" s="255" t="s">
        <v>82</v>
      </c>
      <c r="AV199" s="14" t="s">
        <v>82</v>
      </c>
      <c r="AW199" s="14" t="s">
        <v>31</v>
      </c>
      <c r="AX199" s="14" t="s">
        <v>69</v>
      </c>
      <c r="AY199" s="255" t="s">
        <v>147</v>
      </c>
    </row>
    <row r="200" s="14" customFormat="1">
      <c r="A200" s="14"/>
      <c r="B200" s="245"/>
      <c r="C200" s="246"/>
      <c r="D200" s="236" t="s">
        <v>159</v>
      </c>
      <c r="E200" s="247" t="s">
        <v>19</v>
      </c>
      <c r="F200" s="248" t="s">
        <v>333</v>
      </c>
      <c r="G200" s="246"/>
      <c r="H200" s="249">
        <v>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159</v>
      </c>
      <c r="AU200" s="255" t="s">
        <v>82</v>
      </c>
      <c r="AV200" s="14" t="s">
        <v>82</v>
      </c>
      <c r="AW200" s="14" t="s">
        <v>31</v>
      </c>
      <c r="AX200" s="14" t="s">
        <v>69</v>
      </c>
      <c r="AY200" s="255" t="s">
        <v>147</v>
      </c>
    </row>
    <row r="201" s="15" customFormat="1">
      <c r="A201" s="15"/>
      <c r="B201" s="256"/>
      <c r="C201" s="257"/>
      <c r="D201" s="236" t="s">
        <v>159</v>
      </c>
      <c r="E201" s="258" t="s">
        <v>19</v>
      </c>
      <c r="F201" s="259" t="s">
        <v>163</v>
      </c>
      <c r="G201" s="257"/>
      <c r="H201" s="260">
        <v>13.699999999999999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159</v>
      </c>
      <c r="AU201" s="266" t="s">
        <v>82</v>
      </c>
      <c r="AV201" s="15" t="s">
        <v>155</v>
      </c>
      <c r="AW201" s="15" t="s">
        <v>31</v>
      </c>
      <c r="AX201" s="15" t="s">
        <v>76</v>
      </c>
      <c r="AY201" s="266" t="s">
        <v>147</v>
      </c>
    </row>
    <row r="202" s="2" customFormat="1" ht="16.5" customHeight="1">
      <c r="A202" s="41"/>
      <c r="B202" s="42"/>
      <c r="C202" s="216" t="s">
        <v>334</v>
      </c>
      <c r="D202" s="216" t="s">
        <v>150</v>
      </c>
      <c r="E202" s="217" t="s">
        <v>335</v>
      </c>
      <c r="F202" s="218" t="s">
        <v>336</v>
      </c>
      <c r="G202" s="219" t="s">
        <v>231</v>
      </c>
      <c r="H202" s="220">
        <v>13.699999999999999</v>
      </c>
      <c r="I202" s="221"/>
      <c r="J202" s="222">
        <f>ROUND(I202*H202,2)</f>
        <v>0</v>
      </c>
      <c r="K202" s="218" t="s">
        <v>314</v>
      </c>
      <c r="L202" s="47"/>
      <c r="M202" s="223" t="s">
        <v>19</v>
      </c>
      <c r="N202" s="224" t="s">
        <v>41</v>
      </c>
      <c r="O202" s="87"/>
      <c r="P202" s="225">
        <f>O202*H202</f>
        <v>0</v>
      </c>
      <c r="Q202" s="225">
        <v>0</v>
      </c>
      <c r="R202" s="225">
        <f>Q202*H202</f>
        <v>0</v>
      </c>
      <c r="S202" s="225">
        <v>0.00023000000000000001</v>
      </c>
      <c r="T202" s="226">
        <f>S202*H202</f>
        <v>0.0031509999999999997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7" t="s">
        <v>247</v>
      </c>
      <c r="AT202" s="227" t="s">
        <v>150</v>
      </c>
      <c r="AU202" s="227" t="s">
        <v>82</v>
      </c>
      <c r="AY202" s="20" t="s">
        <v>147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82</v>
      </c>
      <c r="BK202" s="228">
        <f>ROUND(I202*H202,2)</f>
        <v>0</v>
      </c>
      <c r="BL202" s="20" t="s">
        <v>247</v>
      </c>
      <c r="BM202" s="227" t="s">
        <v>337</v>
      </c>
    </row>
    <row r="203" s="2" customFormat="1">
      <c r="A203" s="41"/>
      <c r="B203" s="42"/>
      <c r="C203" s="43"/>
      <c r="D203" s="229" t="s">
        <v>157</v>
      </c>
      <c r="E203" s="43"/>
      <c r="F203" s="230" t="s">
        <v>338</v>
      </c>
      <c r="G203" s="43"/>
      <c r="H203" s="43"/>
      <c r="I203" s="231"/>
      <c r="J203" s="43"/>
      <c r="K203" s="43"/>
      <c r="L203" s="47"/>
      <c r="M203" s="232"/>
      <c r="N203" s="23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157</v>
      </c>
      <c r="AU203" s="20" t="s">
        <v>82</v>
      </c>
    </row>
    <row r="204" s="12" customFormat="1" ht="22.8" customHeight="1">
      <c r="A204" s="12"/>
      <c r="B204" s="200"/>
      <c r="C204" s="201"/>
      <c r="D204" s="202" t="s">
        <v>68</v>
      </c>
      <c r="E204" s="214" t="s">
        <v>339</v>
      </c>
      <c r="F204" s="214" t="s">
        <v>340</v>
      </c>
      <c r="G204" s="201"/>
      <c r="H204" s="201"/>
      <c r="I204" s="204"/>
      <c r="J204" s="215">
        <f>BK204</f>
        <v>0</v>
      </c>
      <c r="K204" s="201"/>
      <c r="L204" s="206"/>
      <c r="M204" s="207"/>
      <c r="N204" s="208"/>
      <c r="O204" s="208"/>
      <c r="P204" s="209">
        <f>SUM(P205:P209)</f>
        <v>0</v>
      </c>
      <c r="Q204" s="208"/>
      <c r="R204" s="209">
        <f>SUM(R205:R209)</f>
        <v>0.0030563999999999999</v>
      </c>
      <c r="S204" s="208"/>
      <c r="T204" s="210">
        <f>SUM(T205:T209)</f>
        <v>0.060236549999999993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1" t="s">
        <v>82</v>
      </c>
      <c r="AT204" s="212" t="s">
        <v>68</v>
      </c>
      <c r="AU204" s="212" t="s">
        <v>76</v>
      </c>
      <c r="AY204" s="211" t="s">
        <v>147</v>
      </c>
      <c r="BK204" s="213">
        <f>SUM(BK205:BK209)</f>
        <v>0</v>
      </c>
    </row>
    <row r="205" s="2" customFormat="1" ht="16.5" customHeight="1">
      <c r="A205" s="41"/>
      <c r="B205" s="42"/>
      <c r="C205" s="216" t="s">
        <v>341</v>
      </c>
      <c r="D205" s="216" t="s">
        <v>150</v>
      </c>
      <c r="E205" s="217" t="s">
        <v>342</v>
      </c>
      <c r="F205" s="218" t="s">
        <v>343</v>
      </c>
      <c r="G205" s="219" t="s">
        <v>231</v>
      </c>
      <c r="H205" s="220">
        <v>12.734999999999999</v>
      </c>
      <c r="I205" s="221"/>
      <c r="J205" s="222">
        <f>ROUND(I205*H205,2)</f>
        <v>0</v>
      </c>
      <c r="K205" s="218" t="s">
        <v>314</v>
      </c>
      <c r="L205" s="47"/>
      <c r="M205" s="223" t="s">
        <v>19</v>
      </c>
      <c r="N205" s="224" t="s">
        <v>41</v>
      </c>
      <c r="O205" s="87"/>
      <c r="P205" s="225">
        <f>O205*H205</f>
        <v>0</v>
      </c>
      <c r="Q205" s="225">
        <v>0.00024000000000000001</v>
      </c>
      <c r="R205" s="225">
        <f>Q205*H205</f>
        <v>0.0030563999999999999</v>
      </c>
      <c r="S205" s="225">
        <v>0.0047299999999999998</v>
      </c>
      <c r="T205" s="226">
        <f>S205*H205</f>
        <v>0.060236549999999993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7" t="s">
        <v>247</v>
      </c>
      <c r="AT205" s="227" t="s">
        <v>150</v>
      </c>
      <c r="AU205" s="227" t="s">
        <v>82</v>
      </c>
      <c r="AY205" s="20" t="s">
        <v>147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82</v>
      </c>
      <c r="BK205" s="228">
        <f>ROUND(I205*H205,2)</f>
        <v>0</v>
      </c>
      <c r="BL205" s="20" t="s">
        <v>247</v>
      </c>
      <c r="BM205" s="227" t="s">
        <v>344</v>
      </c>
    </row>
    <row r="206" s="2" customFormat="1">
      <c r="A206" s="41"/>
      <c r="B206" s="42"/>
      <c r="C206" s="43"/>
      <c r="D206" s="229" t="s">
        <v>157</v>
      </c>
      <c r="E206" s="43"/>
      <c r="F206" s="230" t="s">
        <v>345</v>
      </c>
      <c r="G206" s="43"/>
      <c r="H206" s="43"/>
      <c r="I206" s="231"/>
      <c r="J206" s="43"/>
      <c r="K206" s="43"/>
      <c r="L206" s="47"/>
      <c r="M206" s="232"/>
      <c r="N206" s="233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157</v>
      </c>
      <c r="AU206" s="20" t="s">
        <v>82</v>
      </c>
    </row>
    <row r="207" s="14" customFormat="1">
      <c r="A207" s="14"/>
      <c r="B207" s="245"/>
      <c r="C207" s="246"/>
      <c r="D207" s="236" t="s">
        <v>159</v>
      </c>
      <c r="E207" s="247" t="s">
        <v>19</v>
      </c>
      <c r="F207" s="248" t="s">
        <v>346</v>
      </c>
      <c r="G207" s="246"/>
      <c r="H207" s="249">
        <v>3.8849999999999998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159</v>
      </c>
      <c r="AU207" s="255" t="s">
        <v>82</v>
      </c>
      <c r="AV207" s="14" t="s">
        <v>82</v>
      </c>
      <c r="AW207" s="14" t="s">
        <v>31</v>
      </c>
      <c r="AX207" s="14" t="s">
        <v>69</v>
      </c>
      <c r="AY207" s="255" t="s">
        <v>147</v>
      </c>
    </row>
    <row r="208" s="14" customFormat="1">
      <c r="A208" s="14"/>
      <c r="B208" s="245"/>
      <c r="C208" s="246"/>
      <c r="D208" s="236" t="s">
        <v>159</v>
      </c>
      <c r="E208" s="247" t="s">
        <v>19</v>
      </c>
      <c r="F208" s="248" t="s">
        <v>347</v>
      </c>
      <c r="G208" s="246"/>
      <c r="H208" s="249">
        <v>8.8499999999999996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159</v>
      </c>
      <c r="AU208" s="255" t="s">
        <v>82</v>
      </c>
      <c r="AV208" s="14" t="s">
        <v>82</v>
      </c>
      <c r="AW208" s="14" t="s">
        <v>31</v>
      </c>
      <c r="AX208" s="14" t="s">
        <v>69</v>
      </c>
      <c r="AY208" s="255" t="s">
        <v>147</v>
      </c>
    </row>
    <row r="209" s="15" customFormat="1">
      <c r="A209" s="15"/>
      <c r="B209" s="256"/>
      <c r="C209" s="257"/>
      <c r="D209" s="236" t="s">
        <v>159</v>
      </c>
      <c r="E209" s="258" t="s">
        <v>19</v>
      </c>
      <c r="F209" s="259" t="s">
        <v>163</v>
      </c>
      <c r="G209" s="257"/>
      <c r="H209" s="260">
        <v>12.734999999999999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159</v>
      </c>
      <c r="AU209" s="266" t="s">
        <v>82</v>
      </c>
      <c r="AV209" s="15" t="s">
        <v>155</v>
      </c>
      <c r="AW209" s="15" t="s">
        <v>31</v>
      </c>
      <c r="AX209" s="15" t="s">
        <v>76</v>
      </c>
      <c r="AY209" s="266" t="s">
        <v>147</v>
      </c>
    </row>
    <row r="210" s="12" customFormat="1" ht="22.8" customHeight="1">
      <c r="A210" s="12"/>
      <c r="B210" s="200"/>
      <c r="C210" s="201"/>
      <c r="D210" s="202" t="s">
        <v>68</v>
      </c>
      <c r="E210" s="214" t="s">
        <v>348</v>
      </c>
      <c r="F210" s="214" t="s">
        <v>349</v>
      </c>
      <c r="G210" s="201"/>
      <c r="H210" s="201"/>
      <c r="I210" s="204"/>
      <c r="J210" s="215">
        <f>BK210</f>
        <v>0</v>
      </c>
      <c r="K210" s="201"/>
      <c r="L210" s="206"/>
      <c r="M210" s="207"/>
      <c r="N210" s="208"/>
      <c r="O210" s="208"/>
      <c r="P210" s="209">
        <f>SUM(P211:P224)</f>
        <v>0</v>
      </c>
      <c r="Q210" s="208"/>
      <c r="R210" s="209">
        <f>SUM(R211:R224)</f>
        <v>0</v>
      </c>
      <c r="S210" s="208"/>
      <c r="T210" s="210">
        <f>SUM(T211:T224)</f>
        <v>0.48510999999999999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1" t="s">
        <v>82</v>
      </c>
      <c r="AT210" s="212" t="s">
        <v>68</v>
      </c>
      <c r="AU210" s="212" t="s">
        <v>76</v>
      </c>
      <c r="AY210" s="211" t="s">
        <v>147</v>
      </c>
      <c r="BK210" s="213">
        <f>SUM(BK211:BK224)</f>
        <v>0</v>
      </c>
    </row>
    <row r="211" s="2" customFormat="1" ht="16.5" customHeight="1">
      <c r="A211" s="41"/>
      <c r="B211" s="42"/>
      <c r="C211" s="216" t="s">
        <v>350</v>
      </c>
      <c r="D211" s="216" t="s">
        <v>150</v>
      </c>
      <c r="E211" s="217" t="s">
        <v>351</v>
      </c>
      <c r="F211" s="218" t="s">
        <v>352</v>
      </c>
      <c r="G211" s="219" t="s">
        <v>353</v>
      </c>
      <c r="H211" s="220">
        <v>3</v>
      </c>
      <c r="I211" s="221"/>
      <c r="J211" s="222">
        <f>ROUND(I211*H211,2)</f>
        <v>0</v>
      </c>
      <c r="K211" s="218" t="s">
        <v>314</v>
      </c>
      <c r="L211" s="47"/>
      <c r="M211" s="223" t="s">
        <v>19</v>
      </c>
      <c r="N211" s="224" t="s">
        <v>41</v>
      </c>
      <c r="O211" s="87"/>
      <c r="P211" s="225">
        <f>O211*H211</f>
        <v>0</v>
      </c>
      <c r="Q211" s="225">
        <v>0</v>
      </c>
      <c r="R211" s="225">
        <f>Q211*H211</f>
        <v>0</v>
      </c>
      <c r="S211" s="225">
        <v>0.01933</v>
      </c>
      <c r="T211" s="226">
        <f>S211*H211</f>
        <v>0.05799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7" t="s">
        <v>247</v>
      </c>
      <c r="AT211" s="227" t="s">
        <v>150</v>
      </c>
      <c r="AU211" s="227" t="s">
        <v>82</v>
      </c>
      <c r="AY211" s="20" t="s">
        <v>147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82</v>
      </c>
      <c r="BK211" s="228">
        <f>ROUND(I211*H211,2)</f>
        <v>0</v>
      </c>
      <c r="BL211" s="20" t="s">
        <v>247</v>
      </c>
      <c r="BM211" s="227" t="s">
        <v>354</v>
      </c>
    </row>
    <row r="212" s="2" customFormat="1">
      <c r="A212" s="41"/>
      <c r="B212" s="42"/>
      <c r="C212" s="43"/>
      <c r="D212" s="229" t="s">
        <v>157</v>
      </c>
      <c r="E212" s="43"/>
      <c r="F212" s="230" t="s">
        <v>355</v>
      </c>
      <c r="G212" s="43"/>
      <c r="H212" s="43"/>
      <c r="I212" s="231"/>
      <c r="J212" s="43"/>
      <c r="K212" s="43"/>
      <c r="L212" s="47"/>
      <c r="M212" s="232"/>
      <c r="N212" s="23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157</v>
      </c>
      <c r="AU212" s="20" t="s">
        <v>82</v>
      </c>
    </row>
    <row r="213" s="14" customFormat="1">
      <c r="A213" s="14"/>
      <c r="B213" s="245"/>
      <c r="C213" s="246"/>
      <c r="D213" s="236" t="s">
        <v>159</v>
      </c>
      <c r="E213" s="247" t="s">
        <v>19</v>
      </c>
      <c r="F213" s="248" t="s">
        <v>356</v>
      </c>
      <c r="G213" s="246"/>
      <c r="H213" s="249">
        <v>3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159</v>
      </c>
      <c r="AU213" s="255" t="s">
        <v>82</v>
      </c>
      <c r="AV213" s="14" t="s">
        <v>82</v>
      </c>
      <c r="AW213" s="14" t="s">
        <v>31</v>
      </c>
      <c r="AX213" s="14" t="s">
        <v>76</v>
      </c>
      <c r="AY213" s="255" t="s">
        <v>147</v>
      </c>
    </row>
    <row r="214" s="2" customFormat="1" ht="16.5" customHeight="1">
      <c r="A214" s="41"/>
      <c r="B214" s="42"/>
      <c r="C214" s="216" t="s">
        <v>357</v>
      </c>
      <c r="D214" s="216" t="s">
        <v>150</v>
      </c>
      <c r="E214" s="217" t="s">
        <v>358</v>
      </c>
      <c r="F214" s="218" t="s">
        <v>359</v>
      </c>
      <c r="G214" s="219" t="s">
        <v>353</v>
      </c>
      <c r="H214" s="220">
        <v>2</v>
      </c>
      <c r="I214" s="221"/>
      <c r="J214" s="222">
        <f>ROUND(I214*H214,2)</f>
        <v>0</v>
      </c>
      <c r="K214" s="218" t="s">
        <v>314</v>
      </c>
      <c r="L214" s="47"/>
      <c r="M214" s="223" t="s">
        <v>19</v>
      </c>
      <c r="N214" s="224" t="s">
        <v>41</v>
      </c>
      <c r="O214" s="87"/>
      <c r="P214" s="225">
        <f>O214*H214</f>
        <v>0</v>
      </c>
      <c r="Q214" s="225">
        <v>0</v>
      </c>
      <c r="R214" s="225">
        <f>Q214*H214</f>
        <v>0</v>
      </c>
      <c r="S214" s="225">
        <v>0.019460000000000002</v>
      </c>
      <c r="T214" s="226">
        <f>S214*H214</f>
        <v>0.038920000000000003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7" t="s">
        <v>247</v>
      </c>
      <c r="AT214" s="227" t="s">
        <v>150</v>
      </c>
      <c r="AU214" s="227" t="s">
        <v>82</v>
      </c>
      <c r="AY214" s="20" t="s">
        <v>147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82</v>
      </c>
      <c r="BK214" s="228">
        <f>ROUND(I214*H214,2)</f>
        <v>0</v>
      </c>
      <c r="BL214" s="20" t="s">
        <v>247</v>
      </c>
      <c r="BM214" s="227" t="s">
        <v>360</v>
      </c>
    </row>
    <row r="215" s="2" customFormat="1">
      <c r="A215" s="41"/>
      <c r="B215" s="42"/>
      <c r="C215" s="43"/>
      <c r="D215" s="229" t="s">
        <v>157</v>
      </c>
      <c r="E215" s="43"/>
      <c r="F215" s="230" t="s">
        <v>361</v>
      </c>
      <c r="G215" s="43"/>
      <c r="H215" s="43"/>
      <c r="I215" s="231"/>
      <c r="J215" s="43"/>
      <c r="K215" s="43"/>
      <c r="L215" s="47"/>
      <c r="M215" s="232"/>
      <c r="N215" s="23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157</v>
      </c>
      <c r="AU215" s="20" t="s">
        <v>82</v>
      </c>
    </row>
    <row r="216" s="14" customFormat="1">
      <c r="A216" s="14"/>
      <c r="B216" s="245"/>
      <c r="C216" s="246"/>
      <c r="D216" s="236" t="s">
        <v>159</v>
      </c>
      <c r="E216" s="247" t="s">
        <v>19</v>
      </c>
      <c r="F216" s="248" t="s">
        <v>362</v>
      </c>
      <c r="G216" s="246"/>
      <c r="H216" s="249">
        <v>2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159</v>
      </c>
      <c r="AU216" s="255" t="s">
        <v>82</v>
      </c>
      <c r="AV216" s="14" t="s">
        <v>82</v>
      </c>
      <c r="AW216" s="14" t="s">
        <v>31</v>
      </c>
      <c r="AX216" s="14" t="s">
        <v>76</v>
      </c>
      <c r="AY216" s="255" t="s">
        <v>147</v>
      </c>
    </row>
    <row r="217" s="2" customFormat="1" ht="16.5" customHeight="1">
      <c r="A217" s="41"/>
      <c r="B217" s="42"/>
      <c r="C217" s="216" t="s">
        <v>363</v>
      </c>
      <c r="D217" s="216" t="s">
        <v>150</v>
      </c>
      <c r="E217" s="217" t="s">
        <v>364</v>
      </c>
      <c r="F217" s="218" t="s">
        <v>365</v>
      </c>
      <c r="G217" s="219" t="s">
        <v>353</v>
      </c>
      <c r="H217" s="220">
        <v>1</v>
      </c>
      <c r="I217" s="221"/>
      <c r="J217" s="222">
        <f>ROUND(I217*H217,2)</f>
        <v>0</v>
      </c>
      <c r="K217" s="218" t="s">
        <v>154</v>
      </c>
      <c r="L217" s="47"/>
      <c r="M217" s="223" t="s">
        <v>19</v>
      </c>
      <c r="N217" s="224" t="s">
        <v>41</v>
      </c>
      <c r="O217" s="87"/>
      <c r="P217" s="225">
        <f>O217*H217</f>
        <v>0</v>
      </c>
      <c r="Q217" s="225">
        <v>0</v>
      </c>
      <c r="R217" s="225">
        <f>Q217*H217</f>
        <v>0</v>
      </c>
      <c r="S217" s="225">
        <v>0.022499999999999999</v>
      </c>
      <c r="T217" s="226">
        <f>S217*H217</f>
        <v>0.022499999999999999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7" t="s">
        <v>247</v>
      </c>
      <c r="AT217" s="227" t="s">
        <v>150</v>
      </c>
      <c r="AU217" s="227" t="s">
        <v>82</v>
      </c>
      <c r="AY217" s="20" t="s">
        <v>147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82</v>
      </c>
      <c r="BK217" s="228">
        <f>ROUND(I217*H217,2)</f>
        <v>0</v>
      </c>
      <c r="BL217" s="20" t="s">
        <v>247</v>
      </c>
      <c r="BM217" s="227" t="s">
        <v>366</v>
      </c>
    </row>
    <row r="218" s="2" customFormat="1">
      <c r="A218" s="41"/>
      <c r="B218" s="42"/>
      <c r="C218" s="43"/>
      <c r="D218" s="229" t="s">
        <v>157</v>
      </c>
      <c r="E218" s="43"/>
      <c r="F218" s="230" t="s">
        <v>367</v>
      </c>
      <c r="G218" s="43"/>
      <c r="H218" s="43"/>
      <c r="I218" s="231"/>
      <c r="J218" s="43"/>
      <c r="K218" s="43"/>
      <c r="L218" s="47"/>
      <c r="M218" s="232"/>
      <c r="N218" s="23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157</v>
      </c>
      <c r="AU218" s="20" t="s">
        <v>82</v>
      </c>
    </row>
    <row r="219" s="2" customFormat="1" ht="16.5" customHeight="1">
      <c r="A219" s="41"/>
      <c r="B219" s="42"/>
      <c r="C219" s="216" t="s">
        <v>368</v>
      </c>
      <c r="D219" s="216" t="s">
        <v>150</v>
      </c>
      <c r="E219" s="217" t="s">
        <v>369</v>
      </c>
      <c r="F219" s="218" t="s">
        <v>370</v>
      </c>
      <c r="G219" s="219" t="s">
        <v>353</v>
      </c>
      <c r="H219" s="220">
        <v>1</v>
      </c>
      <c r="I219" s="221"/>
      <c r="J219" s="222">
        <f>ROUND(I219*H219,2)</f>
        <v>0</v>
      </c>
      <c r="K219" s="218" t="s">
        <v>314</v>
      </c>
      <c r="L219" s="47"/>
      <c r="M219" s="223" t="s">
        <v>19</v>
      </c>
      <c r="N219" s="224" t="s">
        <v>41</v>
      </c>
      <c r="O219" s="87"/>
      <c r="P219" s="225">
        <f>O219*H219</f>
        <v>0</v>
      </c>
      <c r="Q219" s="225">
        <v>0</v>
      </c>
      <c r="R219" s="225">
        <f>Q219*H219</f>
        <v>0</v>
      </c>
      <c r="S219" s="225">
        <v>0.087999999999999995</v>
      </c>
      <c r="T219" s="226">
        <f>S219*H219</f>
        <v>0.087999999999999995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7" t="s">
        <v>247</v>
      </c>
      <c r="AT219" s="227" t="s">
        <v>150</v>
      </c>
      <c r="AU219" s="227" t="s">
        <v>82</v>
      </c>
      <c r="AY219" s="20" t="s">
        <v>147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82</v>
      </c>
      <c r="BK219" s="228">
        <f>ROUND(I219*H219,2)</f>
        <v>0</v>
      </c>
      <c r="BL219" s="20" t="s">
        <v>247</v>
      </c>
      <c r="BM219" s="227" t="s">
        <v>371</v>
      </c>
    </row>
    <row r="220" s="2" customFormat="1">
      <c r="A220" s="41"/>
      <c r="B220" s="42"/>
      <c r="C220" s="43"/>
      <c r="D220" s="229" t="s">
        <v>157</v>
      </c>
      <c r="E220" s="43"/>
      <c r="F220" s="230" t="s">
        <v>372</v>
      </c>
      <c r="G220" s="43"/>
      <c r="H220" s="43"/>
      <c r="I220" s="231"/>
      <c r="J220" s="43"/>
      <c r="K220" s="43"/>
      <c r="L220" s="47"/>
      <c r="M220" s="232"/>
      <c r="N220" s="233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157</v>
      </c>
      <c r="AU220" s="20" t="s">
        <v>82</v>
      </c>
    </row>
    <row r="221" s="2" customFormat="1" ht="16.5" customHeight="1">
      <c r="A221" s="41"/>
      <c r="B221" s="42"/>
      <c r="C221" s="216" t="s">
        <v>373</v>
      </c>
      <c r="D221" s="216" t="s">
        <v>150</v>
      </c>
      <c r="E221" s="217" t="s">
        <v>374</v>
      </c>
      <c r="F221" s="218" t="s">
        <v>375</v>
      </c>
      <c r="G221" s="219" t="s">
        <v>353</v>
      </c>
      <c r="H221" s="220">
        <v>2</v>
      </c>
      <c r="I221" s="221"/>
      <c r="J221" s="222">
        <f>ROUND(I221*H221,2)</f>
        <v>0</v>
      </c>
      <c r="K221" s="218" t="s">
        <v>314</v>
      </c>
      <c r="L221" s="47"/>
      <c r="M221" s="223" t="s">
        <v>19</v>
      </c>
      <c r="N221" s="224" t="s">
        <v>41</v>
      </c>
      <c r="O221" s="87"/>
      <c r="P221" s="225">
        <f>O221*H221</f>
        <v>0</v>
      </c>
      <c r="Q221" s="225">
        <v>0</v>
      </c>
      <c r="R221" s="225">
        <f>Q221*H221</f>
        <v>0</v>
      </c>
      <c r="S221" s="225">
        <v>0.13800000000000001</v>
      </c>
      <c r="T221" s="226">
        <f>S221*H221</f>
        <v>0.27600000000000002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7" t="s">
        <v>247</v>
      </c>
      <c r="AT221" s="227" t="s">
        <v>150</v>
      </c>
      <c r="AU221" s="227" t="s">
        <v>82</v>
      </c>
      <c r="AY221" s="20" t="s">
        <v>147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82</v>
      </c>
      <c r="BK221" s="228">
        <f>ROUND(I221*H221,2)</f>
        <v>0</v>
      </c>
      <c r="BL221" s="20" t="s">
        <v>247</v>
      </c>
      <c r="BM221" s="227" t="s">
        <v>376</v>
      </c>
    </row>
    <row r="222" s="2" customFormat="1">
      <c r="A222" s="41"/>
      <c r="B222" s="42"/>
      <c r="C222" s="43"/>
      <c r="D222" s="229" t="s">
        <v>157</v>
      </c>
      <c r="E222" s="43"/>
      <c r="F222" s="230" t="s">
        <v>377</v>
      </c>
      <c r="G222" s="43"/>
      <c r="H222" s="43"/>
      <c r="I222" s="231"/>
      <c r="J222" s="43"/>
      <c r="K222" s="43"/>
      <c r="L222" s="47"/>
      <c r="M222" s="232"/>
      <c r="N222" s="233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157</v>
      </c>
      <c r="AU222" s="20" t="s">
        <v>82</v>
      </c>
    </row>
    <row r="223" s="2" customFormat="1" ht="16.5" customHeight="1">
      <c r="A223" s="41"/>
      <c r="B223" s="42"/>
      <c r="C223" s="216" t="s">
        <v>378</v>
      </c>
      <c r="D223" s="216" t="s">
        <v>150</v>
      </c>
      <c r="E223" s="217" t="s">
        <v>379</v>
      </c>
      <c r="F223" s="218" t="s">
        <v>380</v>
      </c>
      <c r="G223" s="219" t="s">
        <v>219</v>
      </c>
      <c r="H223" s="220">
        <v>2</v>
      </c>
      <c r="I223" s="221"/>
      <c r="J223" s="222">
        <f>ROUND(I223*H223,2)</f>
        <v>0</v>
      </c>
      <c r="K223" s="218" t="s">
        <v>314</v>
      </c>
      <c r="L223" s="47"/>
      <c r="M223" s="223" t="s">
        <v>19</v>
      </c>
      <c r="N223" s="224" t="s">
        <v>41</v>
      </c>
      <c r="O223" s="87"/>
      <c r="P223" s="225">
        <f>O223*H223</f>
        <v>0</v>
      </c>
      <c r="Q223" s="225">
        <v>0</v>
      </c>
      <c r="R223" s="225">
        <f>Q223*H223</f>
        <v>0</v>
      </c>
      <c r="S223" s="225">
        <v>0.00084999999999999995</v>
      </c>
      <c r="T223" s="226">
        <f>S223*H223</f>
        <v>0.0016999999999999999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7" t="s">
        <v>247</v>
      </c>
      <c r="AT223" s="227" t="s">
        <v>150</v>
      </c>
      <c r="AU223" s="227" t="s">
        <v>82</v>
      </c>
      <c r="AY223" s="20" t="s">
        <v>147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82</v>
      </c>
      <c r="BK223" s="228">
        <f>ROUND(I223*H223,2)</f>
        <v>0</v>
      </c>
      <c r="BL223" s="20" t="s">
        <v>247</v>
      </c>
      <c r="BM223" s="227" t="s">
        <v>381</v>
      </c>
    </row>
    <row r="224" s="2" customFormat="1">
      <c r="A224" s="41"/>
      <c r="B224" s="42"/>
      <c r="C224" s="43"/>
      <c r="D224" s="229" t="s">
        <v>157</v>
      </c>
      <c r="E224" s="43"/>
      <c r="F224" s="230" t="s">
        <v>382</v>
      </c>
      <c r="G224" s="43"/>
      <c r="H224" s="43"/>
      <c r="I224" s="231"/>
      <c r="J224" s="43"/>
      <c r="K224" s="43"/>
      <c r="L224" s="47"/>
      <c r="M224" s="232"/>
      <c r="N224" s="233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157</v>
      </c>
      <c r="AU224" s="20" t="s">
        <v>82</v>
      </c>
    </row>
    <row r="225" s="12" customFormat="1" ht="22.8" customHeight="1">
      <c r="A225" s="12"/>
      <c r="B225" s="200"/>
      <c r="C225" s="201"/>
      <c r="D225" s="202" t="s">
        <v>68</v>
      </c>
      <c r="E225" s="214" t="s">
        <v>383</v>
      </c>
      <c r="F225" s="214" t="s">
        <v>384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SUM(P226:P227)</f>
        <v>0</v>
      </c>
      <c r="Q225" s="208"/>
      <c r="R225" s="209">
        <f>SUM(R226:R227)</f>
        <v>0.00017000000000000001</v>
      </c>
      <c r="S225" s="208"/>
      <c r="T225" s="210">
        <f>SUM(T226:T227)</f>
        <v>0.22625000000000001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82</v>
      </c>
      <c r="AT225" s="212" t="s">
        <v>68</v>
      </c>
      <c r="AU225" s="212" t="s">
        <v>76</v>
      </c>
      <c r="AY225" s="211" t="s">
        <v>147</v>
      </c>
      <c r="BK225" s="213">
        <f>SUM(BK226:BK227)</f>
        <v>0</v>
      </c>
    </row>
    <row r="226" s="2" customFormat="1" ht="16.5" customHeight="1">
      <c r="A226" s="41"/>
      <c r="B226" s="42"/>
      <c r="C226" s="216" t="s">
        <v>385</v>
      </c>
      <c r="D226" s="216" t="s">
        <v>150</v>
      </c>
      <c r="E226" s="217" t="s">
        <v>386</v>
      </c>
      <c r="F226" s="218" t="s">
        <v>387</v>
      </c>
      <c r="G226" s="219" t="s">
        <v>219</v>
      </c>
      <c r="H226" s="220">
        <v>1</v>
      </c>
      <c r="I226" s="221"/>
      <c r="J226" s="222">
        <f>ROUND(I226*H226,2)</f>
        <v>0</v>
      </c>
      <c r="K226" s="218" t="s">
        <v>314</v>
      </c>
      <c r="L226" s="47"/>
      <c r="M226" s="223" t="s">
        <v>19</v>
      </c>
      <c r="N226" s="224" t="s">
        <v>41</v>
      </c>
      <c r="O226" s="87"/>
      <c r="P226" s="225">
        <f>O226*H226</f>
        <v>0</v>
      </c>
      <c r="Q226" s="225">
        <v>0.00017000000000000001</v>
      </c>
      <c r="R226" s="225">
        <f>Q226*H226</f>
        <v>0.00017000000000000001</v>
      </c>
      <c r="S226" s="225">
        <v>0.22625000000000001</v>
      </c>
      <c r="T226" s="226">
        <f>S226*H226</f>
        <v>0.22625000000000001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7" t="s">
        <v>247</v>
      </c>
      <c r="AT226" s="227" t="s">
        <v>150</v>
      </c>
      <c r="AU226" s="227" t="s">
        <v>82</v>
      </c>
      <c r="AY226" s="20" t="s">
        <v>147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20" t="s">
        <v>82</v>
      </c>
      <c r="BK226" s="228">
        <f>ROUND(I226*H226,2)</f>
        <v>0</v>
      </c>
      <c r="BL226" s="20" t="s">
        <v>247</v>
      </c>
      <c r="BM226" s="227" t="s">
        <v>388</v>
      </c>
    </row>
    <row r="227" s="2" customFormat="1">
      <c r="A227" s="41"/>
      <c r="B227" s="42"/>
      <c r="C227" s="43"/>
      <c r="D227" s="229" t="s">
        <v>157</v>
      </c>
      <c r="E227" s="43"/>
      <c r="F227" s="230" t="s">
        <v>389</v>
      </c>
      <c r="G227" s="43"/>
      <c r="H227" s="43"/>
      <c r="I227" s="231"/>
      <c r="J227" s="43"/>
      <c r="K227" s="43"/>
      <c r="L227" s="47"/>
      <c r="M227" s="232"/>
      <c r="N227" s="233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157</v>
      </c>
      <c r="AU227" s="20" t="s">
        <v>82</v>
      </c>
    </row>
    <row r="228" s="12" customFormat="1" ht="22.8" customHeight="1">
      <c r="A228" s="12"/>
      <c r="B228" s="200"/>
      <c r="C228" s="201"/>
      <c r="D228" s="202" t="s">
        <v>68</v>
      </c>
      <c r="E228" s="214" t="s">
        <v>390</v>
      </c>
      <c r="F228" s="214" t="s">
        <v>391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SUM(P229:P234)</f>
        <v>0</v>
      </c>
      <c r="Q228" s="208"/>
      <c r="R228" s="209">
        <f>SUM(R229:R234)</f>
        <v>0</v>
      </c>
      <c r="S228" s="208"/>
      <c r="T228" s="210">
        <f>SUM(T229:T234)</f>
        <v>0.37703400000000004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82</v>
      </c>
      <c r="AT228" s="212" t="s">
        <v>68</v>
      </c>
      <c r="AU228" s="212" t="s">
        <v>76</v>
      </c>
      <c r="AY228" s="211" t="s">
        <v>147</v>
      </c>
      <c r="BK228" s="213">
        <f>SUM(BK229:BK234)</f>
        <v>0</v>
      </c>
    </row>
    <row r="229" s="2" customFormat="1" ht="21.75" customHeight="1">
      <c r="A229" s="41"/>
      <c r="B229" s="42"/>
      <c r="C229" s="216" t="s">
        <v>392</v>
      </c>
      <c r="D229" s="216" t="s">
        <v>150</v>
      </c>
      <c r="E229" s="217" t="s">
        <v>393</v>
      </c>
      <c r="F229" s="218" t="s">
        <v>394</v>
      </c>
      <c r="G229" s="219" t="s">
        <v>171</v>
      </c>
      <c r="H229" s="220">
        <v>26.931000000000001</v>
      </c>
      <c r="I229" s="221"/>
      <c r="J229" s="222">
        <f>ROUND(I229*H229,2)</f>
        <v>0</v>
      </c>
      <c r="K229" s="218" t="s">
        <v>154</v>
      </c>
      <c r="L229" s="47"/>
      <c r="M229" s="223" t="s">
        <v>19</v>
      </c>
      <c r="N229" s="224" t="s">
        <v>41</v>
      </c>
      <c r="O229" s="87"/>
      <c r="P229" s="225">
        <f>O229*H229</f>
        <v>0</v>
      </c>
      <c r="Q229" s="225">
        <v>0</v>
      </c>
      <c r="R229" s="225">
        <f>Q229*H229</f>
        <v>0</v>
      </c>
      <c r="S229" s="225">
        <v>0.014</v>
      </c>
      <c r="T229" s="226">
        <f>S229*H229</f>
        <v>0.37703400000000004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7" t="s">
        <v>247</v>
      </c>
      <c r="AT229" s="227" t="s">
        <v>150</v>
      </c>
      <c r="AU229" s="227" t="s">
        <v>82</v>
      </c>
      <c r="AY229" s="20" t="s">
        <v>147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82</v>
      </c>
      <c r="BK229" s="228">
        <f>ROUND(I229*H229,2)</f>
        <v>0</v>
      </c>
      <c r="BL229" s="20" t="s">
        <v>247</v>
      </c>
      <c r="BM229" s="227" t="s">
        <v>395</v>
      </c>
    </row>
    <row r="230" s="2" customFormat="1">
      <c r="A230" s="41"/>
      <c r="B230" s="42"/>
      <c r="C230" s="43"/>
      <c r="D230" s="229" t="s">
        <v>157</v>
      </c>
      <c r="E230" s="43"/>
      <c r="F230" s="230" t="s">
        <v>396</v>
      </c>
      <c r="G230" s="43"/>
      <c r="H230" s="43"/>
      <c r="I230" s="231"/>
      <c r="J230" s="43"/>
      <c r="K230" s="43"/>
      <c r="L230" s="47"/>
      <c r="M230" s="232"/>
      <c r="N230" s="23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157</v>
      </c>
      <c r="AU230" s="20" t="s">
        <v>82</v>
      </c>
    </row>
    <row r="231" s="14" customFormat="1">
      <c r="A231" s="14"/>
      <c r="B231" s="245"/>
      <c r="C231" s="246"/>
      <c r="D231" s="236" t="s">
        <v>159</v>
      </c>
      <c r="E231" s="247" t="s">
        <v>19</v>
      </c>
      <c r="F231" s="248" t="s">
        <v>308</v>
      </c>
      <c r="G231" s="246"/>
      <c r="H231" s="249">
        <v>14.768000000000001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159</v>
      </c>
      <c r="AU231" s="255" t="s">
        <v>82</v>
      </c>
      <c r="AV231" s="14" t="s">
        <v>82</v>
      </c>
      <c r="AW231" s="14" t="s">
        <v>31</v>
      </c>
      <c r="AX231" s="14" t="s">
        <v>69</v>
      </c>
      <c r="AY231" s="255" t="s">
        <v>147</v>
      </c>
    </row>
    <row r="232" s="14" customFormat="1">
      <c r="A232" s="14"/>
      <c r="B232" s="245"/>
      <c r="C232" s="246"/>
      <c r="D232" s="236" t="s">
        <v>159</v>
      </c>
      <c r="E232" s="247" t="s">
        <v>19</v>
      </c>
      <c r="F232" s="248" t="s">
        <v>397</v>
      </c>
      <c r="G232" s="246"/>
      <c r="H232" s="249">
        <v>7.0430000000000001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159</v>
      </c>
      <c r="AU232" s="255" t="s">
        <v>82</v>
      </c>
      <c r="AV232" s="14" t="s">
        <v>82</v>
      </c>
      <c r="AW232" s="14" t="s">
        <v>31</v>
      </c>
      <c r="AX232" s="14" t="s">
        <v>69</v>
      </c>
      <c r="AY232" s="255" t="s">
        <v>147</v>
      </c>
    </row>
    <row r="233" s="14" customFormat="1">
      <c r="A233" s="14"/>
      <c r="B233" s="245"/>
      <c r="C233" s="246"/>
      <c r="D233" s="236" t="s">
        <v>159</v>
      </c>
      <c r="E233" s="247" t="s">
        <v>19</v>
      </c>
      <c r="F233" s="248" t="s">
        <v>398</v>
      </c>
      <c r="G233" s="246"/>
      <c r="H233" s="249">
        <v>5.1200000000000001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159</v>
      </c>
      <c r="AU233" s="255" t="s">
        <v>82</v>
      </c>
      <c r="AV233" s="14" t="s">
        <v>82</v>
      </c>
      <c r="AW233" s="14" t="s">
        <v>31</v>
      </c>
      <c r="AX233" s="14" t="s">
        <v>69</v>
      </c>
      <c r="AY233" s="255" t="s">
        <v>147</v>
      </c>
    </row>
    <row r="234" s="15" customFormat="1">
      <c r="A234" s="15"/>
      <c r="B234" s="256"/>
      <c r="C234" s="257"/>
      <c r="D234" s="236" t="s">
        <v>159</v>
      </c>
      <c r="E234" s="258" t="s">
        <v>19</v>
      </c>
      <c r="F234" s="259" t="s">
        <v>163</v>
      </c>
      <c r="G234" s="257"/>
      <c r="H234" s="260">
        <v>26.931000000000001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159</v>
      </c>
      <c r="AU234" s="266" t="s">
        <v>82</v>
      </c>
      <c r="AV234" s="15" t="s">
        <v>155</v>
      </c>
      <c r="AW234" s="15" t="s">
        <v>31</v>
      </c>
      <c r="AX234" s="15" t="s">
        <v>76</v>
      </c>
      <c r="AY234" s="266" t="s">
        <v>147</v>
      </c>
    </row>
    <row r="235" s="12" customFormat="1" ht="22.8" customHeight="1">
      <c r="A235" s="12"/>
      <c r="B235" s="200"/>
      <c r="C235" s="201"/>
      <c r="D235" s="202" t="s">
        <v>68</v>
      </c>
      <c r="E235" s="214" t="s">
        <v>399</v>
      </c>
      <c r="F235" s="214" t="s">
        <v>400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SUM(P236:P238)</f>
        <v>0</v>
      </c>
      <c r="Q235" s="208"/>
      <c r="R235" s="209">
        <f>SUM(R236:R238)</f>
        <v>0</v>
      </c>
      <c r="S235" s="208"/>
      <c r="T235" s="210">
        <f>SUM(T236:T238)</f>
        <v>0.12471489999999999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82</v>
      </c>
      <c r="AT235" s="212" t="s">
        <v>68</v>
      </c>
      <c r="AU235" s="212" t="s">
        <v>76</v>
      </c>
      <c r="AY235" s="211" t="s">
        <v>147</v>
      </c>
      <c r="BK235" s="213">
        <f>SUM(BK236:BK238)</f>
        <v>0</v>
      </c>
    </row>
    <row r="236" s="2" customFormat="1" ht="16.5" customHeight="1">
      <c r="A236" s="41"/>
      <c r="B236" s="42"/>
      <c r="C236" s="216" t="s">
        <v>401</v>
      </c>
      <c r="D236" s="216" t="s">
        <v>150</v>
      </c>
      <c r="E236" s="217" t="s">
        <v>402</v>
      </c>
      <c r="F236" s="218" t="s">
        <v>403</v>
      </c>
      <c r="G236" s="219" t="s">
        <v>171</v>
      </c>
      <c r="H236" s="220">
        <v>3.5329999999999999</v>
      </c>
      <c r="I236" s="221"/>
      <c r="J236" s="222">
        <f>ROUND(I236*H236,2)</f>
        <v>0</v>
      </c>
      <c r="K236" s="218" t="s">
        <v>314</v>
      </c>
      <c r="L236" s="47"/>
      <c r="M236" s="223" t="s">
        <v>19</v>
      </c>
      <c r="N236" s="224" t="s">
        <v>41</v>
      </c>
      <c r="O236" s="87"/>
      <c r="P236" s="225">
        <f>O236*H236</f>
        <v>0</v>
      </c>
      <c r="Q236" s="225">
        <v>0</v>
      </c>
      <c r="R236" s="225">
        <f>Q236*H236</f>
        <v>0</v>
      </c>
      <c r="S236" s="225">
        <v>0.035299999999999998</v>
      </c>
      <c r="T236" s="226">
        <f>S236*H236</f>
        <v>0.12471489999999999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7" t="s">
        <v>247</v>
      </c>
      <c r="AT236" s="227" t="s">
        <v>150</v>
      </c>
      <c r="AU236" s="227" t="s">
        <v>82</v>
      </c>
      <c r="AY236" s="20" t="s">
        <v>147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82</v>
      </c>
      <c r="BK236" s="228">
        <f>ROUND(I236*H236,2)</f>
        <v>0</v>
      </c>
      <c r="BL236" s="20" t="s">
        <v>247</v>
      </c>
      <c r="BM236" s="227" t="s">
        <v>404</v>
      </c>
    </row>
    <row r="237" s="2" customFormat="1">
      <c r="A237" s="41"/>
      <c r="B237" s="42"/>
      <c r="C237" s="43"/>
      <c r="D237" s="229" t="s">
        <v>157</v>
      </c>
      <c r="E237" s="43"/>
      <c r="F237" s="230" t="s">
        <v>405</v>
      </c>
      <c r="G237" s="43"/>
      <c r="H237" s="43"/>
      <c r="I237" s="231"/>
      <c r="J237" s="43"/>
      <c r="K237" s="43"/>
      <c r="L237" s="47"/>
      <c r="M237" s="232"/>
      <c r="N237" s="23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157</v>
      </c>
      <c r="AU237" s="20" t="s">
        <v>82</v>
      </c>
    </row>
    <row r="238" s="14" customFormat="1">
      <c r="A238" s="14"/>
      <c r="B238" s="245"/>
      <c r="C238" s="246"/>
      <c r="D238" s="236" t="s">
        <v>159</v>
      </c>
      <c r="E238" s="247" t="s">
        <v>19</v>
      </c>
      <c r="F238" s="248" t="s">
        <v>406</v>
      </c>
      <c r="G238" s="246"/>
      <c r="H238" s="249">
        <v>3.5329999999999999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159</v>
      </c>
      <c r="AU238" s="255" t="s">
        <v>82</v>
      </c>
      <c r="AV238" s="14" t="s">
        <v>82</v>
      </c>
      <c r="AW238" s="14" t="s">
        <v>31</v>
      </c>
      <c r="AX238" s="14" t="s">
        <v>76</v>
      </c>
      <c r="AY238" s="255" t="s">
        <v>147</v>
      </c>
    </row>
    <row r="239" s="12" customFormat="1" ht="22.8" customHeight="1">
      <c r="A239" s="12"/>
      <c r="B239" s="200"/>
      <c r="C239" s="201"/>
      <c r="D239" s="202" t="s">
        <v>68</v>
      </c>
      <c r="E239" s="214" t="s">
        <v>407</v>
      </c>
      <c r="F239" s="214" t="s">
        <v>408</v>
      </c>
      <c r="G239" s="201"/>
      <c r="H239" s="201"/>
      <c r="I239" s="204"/>
      <c r="J239" s="215">
        <f>BK239</f>
        <v>0</v>
      </c>
      <c r="K239" s="201"/>
      <c r="L239" s="206"/>
      <c r="M239" s="207"/>
      <c r="N239" s="208"/>
      <c r="O239" s="208"/>
      <c r="P239" s="209">
        <f>SUM(P240:P242)</f>
        <v>0</v>
      </c>
      <c r="Q239" s="208"/>
      <c r="R239" s="209">
        <f>SUM(R240:R242)</f>
        <v>0</v>
      </c>
      <c r="S239" s="208"/>
      <c r="T239" s="210">
        <f>SUM(T240:T242)</f>
        <v>0.04326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82</v>
      </c>
      <c r="AT239" s="212" t="s">
        <v>68</v>
      </c>
      <c r="AU239" s="212" t="s">
        <v>76</v>
      </c>
      <c r="AY239" s="211" t="s">
        <v>147</v>
      </c>
      <c r="BK239" s="213">
        <f>SUM(BK240:BK242)</f>
        <v>0</v>
      </c>
    </row>
    <row r="240" s="2" customFormat="1" ht="16.5" customHeight="1">
      <c r="A240" s="41"/>
      <c r="B240" s="42"/>
      <c r="C240" s="216" t="s">
        <v>409</v>
      </c>
      <c r="D240" s="216" t="s">
        <v>150</v>
      </c>
      <c r="E240" s="217" t="s">
        <v>410</v>
      </c>
      <c r="F240" s="218" t="s">
        <v>411</v>
      </c>
      <c r="G240" s="219" t="s">
        <v>171</v>
      </c>
      <c r="H240" s="220">
        <v>14.42</v>
      </c>
      <c r="I240" s="221"/>
      <c r="J240" s="222">
        <f>ROUND(I240*H240,2)</f>
        <v>0</v>
      </c>
      <c r="K240" s="218" t="s">
        <v>154</v>
      </c>
      <c r="L240" s="47"/>
      <c r="M240" s="223" t="s">
        <v>19</v>
      </c>
      <c r="N240" s="224" t="s">
        <v>41</v>
      </c>
      <c r="O240" s="87"/>
      <c r="P240" s="225">
        <f>O240*H240</f>
        <v>0</v>
      </c>
      <c r="Q240" s="225">
        <v>0</v>
      </c>
      <c r="R240" s="225">
        <f>Q240*H240</f>
        <v>0</v>
      </c>
      <c r="S240" s="225">
        <v>0.0030000000000000001</v>
      </c>
      <c r="T240" s="226">
        <f>S240*H240</f>
        <v>0.04326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7" t="s">
        <v>247</v>
      </c>
      <c r="AT240" s="227" t="s">
        <v>150</v>
      </c>
      <c r="AU240" s="227" t="s">
        <v>82</v>
      </c>
      <c r="AY240" s="20" t="s">
        <v>147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82</v>
      </c>
      <c r="BK240" s="228">
        <f>ROUND(I240*H240,2)</f>
        <v>0</v>
      </c>
      <c r="BL240" s="20" t="s">
        <v>247</v>
      </c>
      <c r="BM240" s="227" t="s">
        <v>412</v>
      </c>
    </row>
    <row r="241" s="2" customFormat="1">
      <c r="A241" s="41"/>
      <c r="B241" s="42"/>
      <c r="C241" s="43"/>
      <c r="D241" s="229" t="s">
        <v>157</v>
      </c>
      <c r="E241" s="43"/>
      <c r="F241" s="230" t="s">
        <v>413</v>
      </c>
      <c r="G241" s="43"/>
      <c r="H241" s="43"/>
      <c r="I241" s="231"/>
      <c r="J241" s="43"/>
      <c r="K241" s="43"/>
      <c r="L241" s="47"/>
      <c r="M241" s="232"/>
      <c r="N241" s="23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157</v>
      </c>
      <c r="AU241" s="20" t="s">
        <v>82</v>
      </c>
    </row>
    <row r="242" s="14" customFormat="1">
      <c r="A242" s="14"/>
      <c r="B242" s="245"/>
      <c r="C242" s="246"/>
      <c r="D242" s="236" t="s">
        <v>159</v>
      </c>
      <c r="E242" s="247" t="s">
        <v>19</v>
      </c>
      <c r="F242" s="248" t="s">
        <v>414</v>
      </c>
      <c r="G242" s="246"/>
      <c r="H242" s="249">
        <v>14.42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159</v>
      </c>
      <c r="AU242" s="255" t="s">
        <v>82</v>
      </c>
      <c r="AV242" s="14" t="s">
        <v>82</v>
      </c>
      <c r="AW242" s="14" t="s">
        <v>31</v>
      </c>
      <c r="AX242" s="14" t="s">
        <v>76</v>
      </c>
      <c r="AY242" s="255" t="s">
        <v>147</v>
      </c>
    </row>
    <row r="243" s="12" customFormat="1" ht="22.8" customHeight="1">
      <c r="A243" s="12"/>
      <c r="B243" s="200"/>
      <c r="C243" s="201"/>
      <c r="D243" s="202" t="s">
        <v>68</v>
      </c>
      <c r="E243" s="214" t="s">
        <v>415</v>
      </c>
      <c r="F243" s="214" t="s">
        <v>416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SUM(P244:P247)</f>
        <v>0</v>
      </c>
      <c r="Q243" s="208"/>
      <c r="R243" s="209">
        <f>SUM(R244:R247)</f>
        <v>0</v>
      </c>
      <c r="S243" s="208"/>
      <c r="T243" s="210">
        <f>SUM(T244:T247)</f>
        <v>0.37443519999999997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1" t="s">
        <v>82</v>
      </c>
      <c r="AT243" s="212" t="s">
        <v>68</v>
      </c>
      <c r="AU243" s="212" t="s">
        <v>76</v>
      </c>
      <c r="AY243" s="211" t="s">
        <v>147</v>
      </c>
      <c r="BK243" s="213">
        <f>SUM(BK244:BK247)</f>
        <v>0</v>
      </c>
    </row>
    <row r="244" s="2" customFormat="1" ht="16.5" customHeight="1">
      <c r="A244" s="41"/>
      <c r="B244" s="42"/>
      <c r="C244" s="216" t="s">
        <v>417</v>
      </c>
      <c r="D244" s="216" t="s">
        <v>150</v>
      </c>
      <c r="E244" s="217" t="s">
        <v>418</v>
      </c>
      <c r="F244" s="218" t="s">
        <v>419</v>
      </c>
      <c r="G244" s="219" t="s">
        <v>171</v>
      </c>
      <c r="H244" s="220">
        <v>13.766</v>
      </c>
      <c r="I244" s="221"/>
      <c r="J244" s="222">
        <f>ROUND(I244*H244,2)</f>
        <v>0</v>
      </c>
      <c r="K244" s="218" t="s">
        <v>314</v>
      </c>
      <c r="L244" s="47"/>
      <c r="M244" s="223" t="s">
        <v>19</v>
      </c>
      <c r="N244" s="224" t="s">
        <v>41</v>
      </c>
      <c r="O244" s="87"/>
      <c r="P244" s="225">
        <f>O244*H244</f>
        <v>0</v>
      </c>
      <c r="Q244" s="225">
        <v>0</v>
      </c>
      <c r="R244" s="225">
        <f>Q244*H244</f>
        <v>0</v>
      </c>
      <c r="S244" s="225">
        <v>0.027199999999999998</v>
      </c>
      <c r="T244" s="226">
        <f>S244*H244</f>
        <v>0.37443519999999997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7" t="s">
        <v>247</v>
      </c>
      <c r="AT244" s="227" t="s">
        <v>150</v>
      </c>
      <c r="AU244" s="227" t="s">
        <v>82</v>
      </c>
      <c r="AY244" s="20" t="s">
        <v>147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82</v>
      </c>
      <c r="BK244" s="228">
        <f>ROUND(I244*H244,2)</f>
        <v>0</v>
      </c>
      <c r="BL244" s="20" t="s">
        <v>247</v>
      </c>
      <c r="BM244" s="227" t="s">
        <v>420</v>
      </c>
    </row>
    <row r="245" s="2" customFormat="1">
      <c r="A245" s="41"/>
      <c r="B245" s="42"/>
      <c r="C245" s="43"/>
      <c r="D245" s="229" t="s">
        <v>157</v>
      </c>
      <c r="E245" s="43"/>
      <c r="F245" s="230" t="s">
        <v>421</v>
      </c>
      <c r="G245" s="43"/>
      <c r="H245" s="43"/>
      <c r="I245" s="231"/>
      <c r="J245" s="43"/>
      <c r="K245" s="43"/>
      <c r="L245" s="47"/>
      <c r="M245" s="232"/>
      <c r="N245" s="23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157</v>
      </c>
      <c r="AU245" s="20" t="s">
        <v>82</v>
      </c>
    </row>
    <row r="246" s="14" customFormat="1">
      <c r="A246" s="14"/>
      <c r="B246" s="245"/>
      <c r="C246" s="246"/>
      <c r="D246" s="236" t="s">
        <v>159</v>
      </c>
      <c r="E246" s="247" t="s">
        <v>19</v>
      </c>
      <c r="F246" s="248" t="s">
        <v>422</v>
      </c>
      <c r="G246" s="246"/>
      <c r="H246" s="249">
        <v>13.766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159</v>
      </c>
      <c r="AU246" s="255" t="s">
        <v>82</v>
      </c>
      <c r="AV246" s="14" t="s">
        <v>82</v>
      </c>
      <c r="AW246" s="14" t="s">
        <v>31</v>
      </c>
      <c r="AX246" s="14" t="s">
        <v>69</v>
      </c>
      <c r="AY246" s="255" t="s">
        <v>147</v>
      </c>
    </row>
    <row r="247" s="15" customFormat="1">
      <c r="A247" s="15"/>
      <c r="B247" s="256"/>
      <c r="C247" s="257"/>
      <c r="D247" s="236" t="s">
        <v>159</v>
      </c>
      <c r="E247" s="258" t="s">
        <v>19</v>
      </c>
      <c r="F247" s="259" t="s">
        <v>163</v>
      </c>
      <c r="G247" s="257"/>
      <c r="H247" s="260">
        <v>13.766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159</v>
      </c>
      <c r="AU247" s="266" t="s">
        <v>82</v>
      </c>
      <c r="AV247" s="15" t="s">
        <v>155</v>
      </c>
      <c r="AW247" s="15" t="s">
        <v>31</v>
      </c>
      <c r="AX247" s="15" t="s">
        <v>76</v>
      </c>
      <c r="AY247" s="266" t="s">
        <v>147</v>
      </c>
    </row>
    <row r="248" s="12" customFormat="1" ht="25.92" customHeight="1">
      <c r="A248" s="12"/>
      <c r="B248" s="200"/>
      <c r="C248" s="201"/>
      <c r="D248" s="202" t="s">
        <v>68</v>
      </c>
      <c r="E248" s="203" t="s">
        <v>423</v>
      </c>
      <c r="F248" s="203" t="s">
        <v>424</v>
      </c>
      <c r="G248" s="201"/>
      <c r="H248" s="201"/>
      <c r="I248" s="204"/>
      <c r="J248" s="205">
        <f>BK248</f>
        <v>0</v>
      </c>
      <c r="K248" s="201"/>
      <c r="L248" s="206"/>
      <c r="M248" s="207"/>
      <c r="N248" s="208"/>
      <c r="O248" s="208"/>
      <c r="P248" s="209">
        <f>SUM(P249:P254)</f>
        <v>0</v>
      </c>
      <c r="Q248" s="208"/>
      <c r="R248" s="209">
        <f>SUM(R249:R254)</f>
        <v>0</v>
      </c>
      <c r="S248" s="208"/>
      <c r="T248" s="210">
        <f>SUM(T249:T254)</f>
        <v>2.6999999999999997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155</v>
      </c>
      <c r="AT248" s="212" t="s">
        <v>68</v>
      </c>
      <c r="AU248" s="212" t="s">
        <v>69</v>
      </c>
      <c r="AY248" s="211" t="s">
        <v>147</v>
      </c>
      <c r="BK248" s="213">
        <f>SUM(BK249:BK254)</f>
        <v>0</v>
      </c>
    </row>
    <row r="249" s="2" customFormat="1" ht="16.5" customHeight="1">
      <c r="A249" s="41"/>
      <c r="B249" s="42"/>
      <c r="C249" s="216" t="s">
        <v>425</v>
      </c>
      <c r="D249" s="216" t="s">
        <v>150</v>
      </c>
      <c r="E249" s="217" t="s">
        <v>426</v>
      </c>
      <c r="F249" s="218" t="s">
        <v>427</v>
      </c>
      <c r="G249" s="219" t="s">
        <v>428</v>
      </c>
      <c r="H249" s="220">
        <v>18</v>
      </c>
      <c r="I249" s="221"/>
      <c r="J249" s="222">
        <f>ROUND(I249*H249,2)</f>
        <v>0</v>
      </c>
      <c r="K249" s="218" t="s">
        <v>154</v>
      </c>
      <c r="L249" s="47"/>
      <c r="M249" s="223" t="s">
        <v>19</v>
      </c>
      <c r="N249" s="224" t="s">
        <v>41</v>
      </c>
      <c r="O249" s="87"/>
      <c r="P249" s="225">
        <f>O249*H249</f>
        <v>0</v>
      </c>
      <c r="Q249" s="225">
        <v>0</v>
      </c>
      <c r="R249" s="225">
        <f>Q249*H249</f>
        <v>0</v>
      </c>
      <c r="S249" s="225">
        <v>0.14999999999999999</v>
      </c>
      <c r="T249" s="226">
        <f>S249*H249</f>
        <v>2.6999999999999997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7" t="s">
        <v>429</v>
      </c>
      <c r="AT249" s="227" t="s">
        <v>150</v>
      </c>
      <c r="AU249" s="227" t="s">
        <v>76</v>
      </c>
      <c r="AY249" s="20" t="s">
        <v>147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82</v>
      </c>
      <c r="BK249" s="228">
        <f>ROUND(I249*H249,2)</f>
        <v>0</v>
      </c>
      <c r="BL249" s="20" t="s">
        <v>429</v>
      </c>
      <c r="BM249" s="227" t="s">
        <v>430</v>
      </c>
    </row>
    <row r="250" s="2" customFormat="1">
      <c r="A250" s="41"/>
      <c r="B250" s="42"/>
      <c r="C250" s="43"/>
      <c r="D250" s="229" t="s">
        <v>157</v>
      </c>
      <c r="E250" s="43"/>
      <c r="F250" s="230" t="s">
        <v>431</v>
      </c>
      <c r="G250" s="43"/>
      <c r="H250" s="43"/>
      <c r="I250" s="231"/>
      <c r="J250" s="43"/>
      <c r="K250" s="43"/>
      <c r="L250" s="47"/>
      <c r="M250" s="232"/>
      <c r="N250" s="23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157</v>
      </c>
      <c r="AU250" s="20" t="s">
        <v>76</v>
      </c>
    </row>
    <row r="251" s="14" customFormat="1">
      <c r="A251" s="14"/>
      <c r="B251" s="245"/>
      <c r="C251" s="246"/>
      <c r="D251" s="236" t="s">
        <v>159</v>
      </c>
      <c r="E251" s="247" t="s">
        <v>19</v>
      </c>
      <c r="F251" s="248" t="s">
        <v>432</v>
      </c>
      <c r="G251" s="246"/>
      <c r="H251" s="249">
        <v>10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159</v>
      </c>
      <c r="AU251" s="255" t="s">
        <v>76</v>
      </c>
      <c r="AV251" s="14" t="s">
        <v>82</v>
      </c>
      <c r="AW251" s="14" t="s">
        <v>31</v>
      </c>
      <c r="AX251" s="14" t="s">
        <v>69</v>
      </c>
      <c r="AY251" s="255" t="s">
        <v>147</v>
      </c>
    </row>
    <row r="252" s="14" customFormat="1">
      <c r="A252" s="14"/>
      <c r="B252" s="245"/>
      <c r="C252" s="246"/>
      <c r="D252" s="236" t="s">
        <v>159</v>
      </c>
      <c r="E252" s="247" t="s">
        <v>19</v>
      </c>
      <c r="F252" s="248" t="s">
        <v>433</v>
      </c>
      <c r="G252" s="246"/>
      <c r="H252" s="249">
        <v>4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159</v>
      </c>
      <c r="AU252" s="255" t="s">
        <v>76</v>
      </c>
      <c r="AV252" s="14" t="s">
        <v>82</v>
      </c>
      <c r="AW252" s="14" t="s">
        <v>31</v>
      </c>
      <c r="AX252" s="14" t="s">
        <v>69</v>
      </c>
      <c r="AY252" s="255" t="s">
        <v>147</v>
      </c>
    </row>
    <row r="253" s="14" customFormat="1">
      <c r="A253" s="14"/>
      <c r="B253" s="245"/>
      <c r="C253" s="246"/>
      <c r="D253" s="236" t="s">
        <v>159</v>
      </c>
      <c r="E253" s="247" t="s">
        <v>19</v>
      </c>
      <c r="F253" s="248" t="s">
        <v>434</v>
      </c>
      <c r="G253" s="246"/>
      <c r="H253" s="249">
        <v>4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159</v>
      </c>
      <c r="AU253" s="255" t="s">
        <v>76</v>
      </c>
      <c r="AV253" s="14" t="s">
        <v>82</v>
      </c>
      <c r="AW253" s="14" t="s">
        <v>31</v>
      </c>
      <c r="AX253" s="14" t="s">
        <v>69</v>
      </c>
      <c r="AY253" s="255" t="s">
        <v>147</v>
      </c>
    </row>
    <row r="254" s="15" customFormat="1">
      <c r="A254" s="15"/>
      <c r="B254" s="256"/>
      <c r="C254" s="257"/>
      <c r="D254" s="236" t="s">
        <v>159</v>
      </c>
      <c r="E254" s="258" t="s">
        <v>19</v>
      </c>
      <c r="F254" s="259" t="s">
        <v>163</v>
      </c>
      <c r="G254" s="257"/>
      <c r="H254" s="260">
        <v>18</v>
      </c>
      <c r="I254" s="261"/>
      <c r="J254" s="257"/>
      <c r="K254" s="257"/>
      <c r="L254" s="262"/>
      <c r="M254" s="267"/>
      <c r="N254" s="268"/>
      <c r="O254" s="268"/>
      <c r="P254" s="268"/>
      <c r="Q254" s="268"/>
      <c r="R254" s="268"/>
      <c r="S254" s="268"/>
      <c r="T254" s="26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6" t="s">
        <v>159</v>
      </c>
      <c r="AU254" s="266" t="s">
        <v>76</v>
      </c>
      <c r="AV254" s="15" t="s">
        <v>155</v>
      </c>
      <c r="AW254" s="15" t="s">
        <v>31</v>
      </c>
      <c r="AX254" s="15" t="s">
        <v>76</v>
      </c>
      <c r="AY254" s="266" t="s">
        <v>147</v>
      </c>
    </row>
    <row r="255" s="2" customFormat="1" ht="6.96" customHeight="1">
      <c r="A255" s="41"/>
      <c r="B255" s="62"/>
      <c r="C255" s="63"/>
      <c r="D255" s="63"/>
      <c r="E255" s="63"/>
      <c r="F255" s="63"/>
      <c r="G255" s="63"/>
      <c r="H255" s="63"/>
      <c r="I255" s="63"/>
      <c r="J255" s="63"/>
      <c r="K255" s="63"/>
      <c r="L255" s="47"/>
      <c r="M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</row>
  </sheetData>
  <sheetProtection sheet="1" autoFilter="0" formatColumns="0" formatRows="0" objects="1" scenarios="1" spinCount="100000" saltValue="vWd4w1WNv2+XE0bf2ejTQz3xq8Xtc6f2/iKNReKjey++Ljbii588W57r+JBriBY592CkvBNIDef7ac4m4XttZA==" hashValue="B6ekc+dZIawSiwXTF1hw8DrEtLN7V+lyfwYi9moE+9fme6Ml9cL7EtFR3ZeSvFhfdyxSHMBDuARJgOqTECOe0w==" algorithmName="SHA-512" password="CC35"/>
  <autoFilter ref="C99:K2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4" r:id="rId1" display="https://podminky.urs.cz/item/CS_URS_2025_01/962032230"/>
    <hyperlink ref="F110" r:id="rId2" display="https://podminky.urs.cz/item/CS_URS_2025_01/962032231"/>
    <hyperlink ref="F113" r:id="rId3" display="https://podminky.urs.cz/item/CS_URS_2025_01/965031131"/>
    <hyperlink ref="F118" r:id="rId4" display="https://podminky.urs.cz/item/CS_URS_2025_01/965042131"/>
    <hyperlink ref="F123" r:id="rId5" display="https://podminky.urs.cz/item/CS_URS_2025_01/965042141"/>
    <hyperlink ref="F126" r:id="rId6" display="https://podminky.urs.cz/item/CS_URS_2025_01/965082922"/>
    <hyperlink ref="F129" r:id="rId7" display="https://podminky.urs.cz/item/CS_URS_2025_01/965082923"/>
    <hyperlink ref="F132" r:id="rId8" display="https://podminky.urs.cz/item/CS_URS_2025_01/965082923"/>
    <hyperlink ref="F135" r:id="rId9" display="https://podminky.urs.cz/item/CS_URS_2025_01/965082933"/>
    <hyperlink ref="F139" r:id="rId10" display="https://podminky.urs.cz/item/CS_URS_2025_01/968072455"/>
    <hyperlink ref="F145" r:id="rId11" display="https://podminky.urs.cz/item/CS_URS_2025_01/972033261"/>
    <hyperlink ref="F148" r:id="rId12" display="https://podminky.urs.cz/item/CS_URS_2025_01/972033361"/>
    <hyperlink ref="F151" r:id="rId13" display="https://podminky.urs.cz/item/CS_URS_2025_01/974031221"/>
    <hyperlink ref="F154" r:id="rId14" display="https://podminky.urs.cz/item/CS_URS_2025_01/974031222"/>
    <hyperlink ref="F157" r:id="rId15" display="https://podminky.urs.cz/item/CS_URS_2025_01/976024211"/>
    <hyperlink ref="F160" r:id="rId16" display="https://podminky.urs.cz/item/CS_URS_2025_01/977131110"/>
    <hyperlink ref="F165" r:id="rId17" display="https://podminky.urs.cz/item/CS_URS_2025_01/997013012"/>
    <hyperlink ref="F168" r:id="rId18" display="https://podminky.urs.cz/item/CS_URS_2025_01/997013212"/>
    <hyperlink ref="F170" r:id="rId19" display="https://podminky.urs.cz/item/CS_URS_2025_01/997013501"/>
    <hyperlink ref="F172" r:id="rId20" display="https://podminky.urs.cz/item/CS_URS_2025_01/997013509"/>
    <hyperlink ref="F175" r:id="rId21" display="https://podminky.urs.cz/item/CS_URS_2025_01/997013631"/>
    <hyperlink ref="F177" r:id="rId22" display="https://podminky.urs.cz/item/CS_URS_2025_01/997013635"/>
    <hyperlink ref="F180" r:id="rId23" display="https://podminky.urs.cz/item/CS_URS_2025_01/997013811"/>
    <hyperlink ref="F182" r:id="rId24" display="https://podminky.urs.cz/item/CS_URS_2025_01/997013814"/>
    <hyperlink ref="F186" r:id="rId25" display="https://podminky.urs.cz/item/CS_URS_2025_01/713110821"/>
    <hyperlink ref="F190" r:id="rId26" display="https://podminky.urs.cz/item/CS_URS_2024_02/721171803"/>
    <hyperlink ref="F194" r:id="rId27" display="https://podminky.urs.cz/item/CS_URS_2024_02/722130802"/>
    <hyperlink ref="F197" r:id="rId28" display="https://podminky.urs.cz/item/CS_URS_2024_02/722170804"/>
    <hyperlink ref="F203" r:id="rId29" display="https://podminky.urs.cz/item/CS_URS_2024_02/722181812"/>
    <hyperlink ref="F206" r:id="rId30" display="https://podminky.urs.cz/item/CS_URS_2024_02/723150802"/>
    <hyperlink ref="F212" r:id="rId31" display="https://podminky.urs.cz/item/CS_URS_2024_02/725110811"/>
    <hyperlink ref="F215" r:id="rId32" display="https://podminky.urs.cz/item/CS_URS_2024_02/725210821"/>
    <hyperlink ref="F218" r:id="rId33" display="https://podminky.urs.cz/item/CS_URS_2025_01/725220851"/>
    <hyperlink ref="F220" r:id="rId34" display="https://podminky.urs.cz/item/CS_URS_2024_02/725240811"/>
    <hyperlink ref="F222" r:id="rId35" display="https://podminky.urs.cz/item/CS_URS_2024_02/725706812"/>
    <hyperlink ref="F224" r:id="rId36" display="https://podminky.urs.cz/item/CS_URS_2024_02/725860811"/>
    <hyperlink ref="F227" r:id="rId37" display="https://podminky.urs.cz/item/CS_URS_2024_02/731200823"/>
    <hyperlink ref="F230" r:id="rId38" display="https://podminky.urs.cz/item/CS_URS_2025_01/762841811"/>
    <hyperlink ref="F237" r:id="rId39" display="https://podminky.urs.cz/item/CS_URS_2024_02/771573810"/>
    <hyperlink ref="F241" r:id="rId40" display="https://podminky.urs.cz/item/CS_URS_2025_01/776201814"/>
    <hyperlink ref="F245" r:id="rId41" display="https://podminky.urs.cz/item/CS_URS_2024_02/781473810"/>
    <hyperlink ref="F250" r:id="rId42" display="https://podminky.urs.cz/item/CS_URS_2025_01/HZS12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76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Vlkaneč - výpravní budova č. pop. 45 - Schodiště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110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435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12. 5. 2025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ROUND(J99,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ROUND((SUM(BE99:BE454)),  2)</f>
        <v>0</v>
      </c>
      <c r="G35" s="41"/>
      <c r="H35" s="41"/>
      <c r="I35" s="161">
        <v>0.20999999999999999</v>
      </c>
      <c r="J35" s="160">
        <f>ROUND(((SUM(BE99:BE454))*I35),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ROUND((SUM(BF99:BF454)),  2)</f>
        <v>0</v>
      </c>
      <c r="G36" s="41"/>
      <c r="H36" s="41"/>
      <c r="I36" s="161">
        <v>0.12</v>
      </c>
      <c r="J36" s="160">
        <f>ROUND(((SUM(BF99:BF454))*I36),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ROUND((SUM(BG99:BG454)),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ROUND((SUM(BH99:BH454)),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ROUND((SUM(BI99:BI454)),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113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Vlkaneč - výpravní budova č. pop. 45 - Schodiště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110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202 - ASŘ nové konstrukce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12. 5. 2025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114</v>
      </c>
      <c r="D61" s="175"/>
      <c r="E61" s="175"/>
      <c r="F61" s="175"/>
      <c r="G61" s="175"/>
      <c r="H61" s="175"/>
      <c r="I61" s="175"/>
      <c r="J61" s="176" t="s">
        <v>115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J99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116</v>
      </c>
    </row>
    <row r="64" s="9" customFormat="1" ht="24.96" customHeight="1">
      <c r="A64" s="9"/>
      <c r="B64" s="178"/>
      <c r="C64" s="179"/>
      <c r="D64" s="180" t="s">
        <v>117</v>
      </c>
      <c r="E64" s="181"/>
      <c r="F64" s="181"/>
      <c r="G64" s="181"/>
      <c r="H64" s="181"/>
      <c r="I64" s="181"/>
      <c r="J64" s="182">
        <f>J100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436</v>
      </c>
      <c r="E65" s="186"/>
      <c r="F65" s="186"/>
      <c r="G65" s="186"/>
      <c r="H65" s="186"/>
      <c r="I65" s="186"/>
      <c r="J65" s="187">
        <f>J101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437</v>
      </c>
      <c r="E66" s="186"/>
      <c r="F66" s="186"/>
      <c r="G66" s="186"/>
      <c r="H66" s="186"/>
      <c r="I66" s="186"/>
      <c r="J66" s="187">
        <f>J108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438</v>
      </c>
      <c r="E67" s="186"/>
      <c r="F67" s="186"/>
      <c r="G67" s="186"/>
      <c r="H67" s="186"/>
      <c r="I67" s="186"/>
      <c r="J67" s="187">
        <f>J118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439</v>
      </c>
      <c r="E68" s="186"/>
      <c r="F68" s="186"/>
      <c r="G68" s="186"/>
      <c r="H68" s="186"/>
      <c r="I68" s="186"/>
      <c r="J68" s="187">
        <f>J166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120</v>
      </c>
      <c r="E69" s="181"/>
      <c r="F69" s="181"/>
      <c r="G69" s="181"/>
      <c r="H69" s="181"/>
      <c r="I69" s="181"/>
      <c r="J69" s="182">
        <f>J169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8"/>
      <c r="D70" s="185" t="s">
        <v>121</v>
      </c>
      <c r="E70" s="186"/>
      <c r="F70" s="186"/>
      <c r="G70" s="186"/>
      <c r="H70" s="186"/>
      <c r="I70" s="186"/>
      <c r="J70" s="187">
        <f>J170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127</v>
      </c>
      <c r="E71" s="186"/>
      <c r="F71" s="186"/>
      <c r="G71" s="186"/>
      <c r="H71" s="186"/>
      <c r="I71" s="186"/>
      <c r="J71" s="187">
        <f>J216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440</v>
      </c>
      <c r="E72" s="186"/>
      <c r="F72" s="186"/>
      <c r="G72" s="186"/>
      <c r="H72" s="186"/>
      <c r="I72" s="186"/>
      <c r="J72" s="187">
        <f>J252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8"/>
      <c r="D73" s="185" t="s">
        <v>441</v>
      </c>
      <c r="E73" s="186"/>
      <c r="F73" s="186"/>
      <c r="G73" s="186"/>
      <c r="H73" s="186"/>
      <c r="I73" s="186"/>
      <c r="J73" s="187">
        <f>J314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8"/>
      <c r="D74" s="185" t="s">
        <v>128</v>
      </c>
      <c r="E74" s="186"/>
      <c r="F74" s="186"/>
      <c r="G74" s="186"/>
      <c r="H74" s="186"/>
      <c r="I74" s="186"/>
      <c r="J74" s="187">
        <f>J341</f>
        <v>0</v>
      </c>
      <c r="K74" s="128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8"/>
      <c r="D75" s="185" t="s">
        <v>442</v>
      </c>
      <c r="E75" s="186"/>
      <c r="F75" s="186"/>
      <c r="G75" s="186"/>
      <c r="H75" s="186"/>
      <c r="I75" s="186"/>
      <c r="J75" s="187">
        <f>J380</f>
        <v>0</v>
      </c>
      <c r="K75" s="128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8"/>
      <c r="D76" s="185" t="s">
        <v>443</v>
      </c>
      <c r="E76" s="186"/>
      <c r="F76" s="186"/>
      <c r="G76" s="186"/>
      <c r="H76" s="186"/>
      <c r="I76" s="186"/>
      <c r="J76" s="187">
        <f>J406</f>
        <v>0</v>
      </c>
      <c r="K76" s="128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8"/>
      <c r="D77" s="185" t="s">
        <v>444</v>
      </c>
      <c r="E77" s="186"/>
      <c r="F77" s="186"/>
      <c r="G77" s="186"/>
      <c r="H77" s="186"/>
      <c r="I77" s="186"/>
      <c r="J77" s="187">
        <f>J418</f>
        <v>0</v>
      </c>
      <c r="K77" s="128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132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173" t="str">
        <f>E7</f>
        <v>Vlkaneč - výpravní budova č. pop. 45 - Schodiště</v>
      </c>
      <c r="F87" s="35"/>
      <c r="G87" s="35"/>
      <c r="H87" s="35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" customFormat="1" ht="12" customHeight="1">
      <c r="B88" s="24"/>
      <c r="C88" s="35" t="s">
        <v>109</v>
      </c>
      <c r="D88" s="25"/>
      <c r="E88" s="25"/>
      <c r="F88" s="25"/>
      <c r="G88" s="25"/>
      <c r="H88" s="25"/>
      <c r="I88" s="25"/>
      <c r="J88" s="25"/>
      <c r="K88" s="25"/>
      <c r="L88" s="23"/>
    </row>
    <row r="89" s="2" customFormat="1" ht="16.5" customHeight="1">
      <c r="A89" s="41"/>
      <c r="B89" s="42"/>
      <c r="C89" s="43"/>
      <c r="D89" s="43"/>
      <c r="E89" s="173" t="s">
        <v>110</v>
      </c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111</v>
      </c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E11</f>
        <v>202 - ASŘ nové konstrukce</v>
      </c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F14</f>
        <v xml:space="preserve"> </v>
      </c>
      <c r="G93" s="43"/>
      <c r="H93" s="43"/>
      <c r="I93" s="35" t="s">
        <v>23</v>
      </c>
      <c r="J93" s="75" t="str">
        <f>IF(J14="","",J14)</f>
        <v>12. 5. 2025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25</v>
      </c>
      <c r="D95" s="43"/>
      <c r="E95" s="43"/>
      <c r="F95" s="30" t="str">
        <f>E17</f>
        <v xml:space="preserve"> </v>
      </c>
      <c r="G95" s="43"/>
      <c r="H95" s="43"/>
      <c r="I95" s="35" t="s">
        <v>30</v>
      </c>
      <c r="J95" s="39" t="str">
        <f>E23</f>
        <v xml:space="preserve"> </v>
      </c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28</v>
      </c>
      <c r="D96" s="43"/>
      <c r="E96" s="43"/>
      <c r="F96" s="30" t="str">
        <f>IF(E20="","",E20)</f>
        <v>Vyplň údaj</v>
      </c>
      <c r="G96" s="43"/>
      <c r="H96" s="43"/>
      <c r="I96" s="35" t="s">
        <v>32</v>
      </c>
      <c r="J96" s="39" t="str">
        <f>E26</f>
        <v xml:space="preserve"> </v>
      </c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89"/>
      <c r="B98" s="190"/>
      <c r="C98" s="191" t="s">
        <v>133</v>
      </c>
      <c r="D98" s="192" t="s">
        <v>54</v>
      </c>
      <c r="E98" s="192" t="s">
        <v>50</v>
      </c>
      <c r="F98" s="192" t="s">
        <v>51</v>
      </c>
      <c r="G98" s="192" t="s">
        <v>134</v>
      </c>
      <c r="H98" s="192" t="s">
        <v>135</v>
      </c>
      <c r="I98" s="192" t="s">
        <v>136</v>
      </c>
      <c r="J98" s="192" t="s">
        <v>115</v>
      </c>
      <c r="K98" s="193" t="s">
        <v>137</v>
      </c>
      <c r="L98" s="194"/>
      <c r="M98" s="95" t="s">
        <v>19</v>
      </c>
      <c r="N98" s="96" t="s">
        <v>39</v>
      </c>
      <c r="O98" s="96" t="s">
        <v>138</v>
      </c>
      <c r="P98" s="96" t="s">
        <v>139</v>
      </c>
      <c r="Q98" s="96" t="s">
        <v>140</v>
      </c>
      <c r="R98" s="96" t="s">
        <v>141</v>
      </c>
      <c r="S98" s="96" t="s">
        <v>142</v>
      </c>
      <c r="T98" s="97" t="s">
        <v>143</v>
      </c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</row>
    <row r="99" s="2" customFormat="1" ht="22.8" customHeight="1">
      <c r="A99" s="41"/>
      <c r="B99" s="42"/>
      <c r="C99" s="102" t="s">
        <v>144</v>
      </c>
      <c r="D99" s="43"/>
      <c r="E99" s="43"/>
      <c r="F99" s="43"/>
      <c r="G99" s="43"/>
      <c r="H99" s="43"/>
      <c r="I99" s="43"/>
      <c r="J99" s="195">
        <f>BK99</f>
        <v>0</v>
      </c>
      <c r="K99" s="43"/>
      <c r="L99" s="47"/>
      <c r="M99" s="98"/>
      <c r="N99" s="196"/>
      <c r="O99" s="99"/>
      <c r="P99" s="197">
        <f>P100+P169</f>
        <v>0</v>
      </c>
      <c r="Q99" s="99"/>
      <c r="R99" s="197">
        <f>R100+R169</f>
        <v>13.954583060000001</v>
      </c>
      <c r="S99" s="99"/>
      <c r="T99" s="198">
        <f>T100+T169</f>
        <v>0.10742554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68</v>
      </c>
      <c r="AU99" s="20" t="s">
        <v>116</v>
      </c>
      <c r="BK99" s="199">
        <f>BK100+BK169</f>
        <v>0</v>
      </c>
    </row>
    <row r="100" s="12" customFormat="1" ht="25.92" customHeight="1">
      <c r="A100" s="12"/>
      <c r="B100" s="200"/>
      <c r="C100" s="201"/>
      <c r="D100" s="202" t="s">
        <v>68</v>
      </c>
      <c r="E100" s="203" t="s">
        <v>145</v>
      </c>
      <c r="F100" s="203" t="s">
        <v>146</v>
      </c>
      <c r="G100" s="201"/>
      <c r="H100" s="201"/>
      <c r="I100" s="204"/>
      <c r="J100" s="205">
        <f>BK100</f>
        <v>0</v>
      </c>
      <c r="K100" s="201"/>
      <c r="L100" s="206"/>
      <c r="M100" s="207"/>
      <c r="N100" s="208"/>
      <c r="O100" s="208"/>
      <c r="P100" s="209">
        <f>P101+P108+P118+P166</f>
        <v>0</v>
      </c>
      <c r="Q100" s="208"/>
      <c r="R100" s="209">
        <f>R101+R108+R118+R166</f>
        <v>4.9021306800000009</v>
      </c>
      <c r="S100" s="208"/>
      <c r="T100" s="210">
        <f>T101+T108+T118+T166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76</v>
      </c>
      <c r="AT100" s="212" t="s">
        <v>68</v>
      </c>
      <c r="AU100" s="212" t="s">
        <v>69</v>
      </c>
      <c r="AY100" s="211" t="s">
        <v>147</v>
      </c>
      <c r="BK100" s="213">
        <f>BK101+BK108+BK118+BK166</f>
        <v>0</v>
      </c>
    </row>
    <row r="101" s="12" customFormat="1" ht="22.8" customHeight="1">
      <c r="A101" s="12"/>
      <c r="B101" s="200"/>
      <c r="C101" s="201"/>
      <c r="D101" s="202" t="s">
        <v>68</v>
      </c>
      <c r="E101" s="214" t="s">
        <v>103</v>
      </c>
      <c r="F101" s="214" t="s">
        <v>445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SUM(P102:P107)</f>
        <v>0</v>
      </c>
      <c r="Q101" s="208"/>
      <c r="R101" s="209">
        <f>SUM(R102:R107)</f>
        <v>1.3339972800000002</v>
      </c>
      <c r="S101" s="208"/>
      <c r="T101" s="210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68</v>
      </c>
      <c r="AU101" s="212" t="s">
        <v>76</v>
      </c>
      <c r="AY101" s="211" t="s">
        <v>147</v>
      </c>
      <c r="BK101" s="213">
        <f>SUM(BK102:BK107)</f>
        <v>0</v>
      </c>
    </row>
    <row r="102" s="2" customFormat="1" ht="24.15" customHeight="1">
      <c r="A102" s="41"/>
      <c r="B102" s="42"/>
      <c r="C102" s="216" t="s">
        <v>76</v>
      </c>
      <c r="D102" s="216" t="s">
        <v>150</v>
      </c>
      <c r="E102" s="217" t="s">
        <v>446</v>
      </c>
      <c r="F102" s="218" t="s">
        <v>447</v>
      </c>
      <c r="G102" s="219" t="s">
        <v>171</v>
      </c>
      <c r="H102" s="220">
        <v>2.1000000000000001</v>
      </c>
      <c r="I102" s="221"/>
      <c r="J102" s="222">
        <f>ROUND(I102*H102,2)</f>
        <v>0</v>
      </c>
      <c r="K102" s="218" t="s">
        <v>154</v>
      </c>
      <c r="L102" s="47"/>
      <c r="M102" s="223" t="s">
        <v>19</v>
      </c>
      <c r="N102" s="224" t="s">
        <v>41</v>
      </c>
      <c r="O102" s="87"/>
      <c r="P102" s="225">
        <f>O102*H102</f>
        <v>0</v>
      </c>
      <c r="Q102" s="225">
        <v>0.15443999999999999</v>
      </c>
      <c r="R102" s="225">
        <f>Q102*H102</f>
        <v>0.324324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155</v>
      </c>
      <c r="AT102" s="227" t="s">
        <v>150</v>
      </c>
      <c r="AU102" s="227" t="s">
        <v>82</v>
      </c>
      <c r="AY102" s="20" t="s">
        <v>147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82</v>
      </c>
      <c r="BK102" s="228">
        <f>ROUND(I102*H102,2)</f>
        <v>0</v>
      </c>
      <c r="BL102" s="20" t="s">
        <v>155</v>
      </c>
      <c r="BM102" s="227" t="s">
        <v>448</v>
      </c>
    </row>
    <row r="103" s="2" customFormat="1">
      <c r="A103" s="41"/>
      <c r="B103" s="42"/>
      <c r="C103" s="43"/>
      <c r="D103" s="229" t="s">
        <v>157</v>
      </c>
      <c r="E103" s="43"/>
      <c r="F103" s="230" t="s">
        <v>449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157</v>
      </c>
      <c r="AU103" s="20" t="s">
        <v>82</v>
      </c>
    </row>
    <row r="104" s="14" customFormat="1">
      <c r="A104" s="14"/>
      <c r="B104" s="245"/>
      <c r="C104" s="246"/>
      <c r="D104" s="236" t="s">
        <v>159</v>
      </c>
      <c r="E104" s="247" t="s">
        <v>19</v>
      </c>
      <c r="F104" s="248" t="s">
        <v>450</v>
      </c>
      <c r="G104" s="246"/>
      <c r="H104" s="249">
        <v>2.1000000000000001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159</v>
      </c>
      <c r="AU104" s="255" t="s">
        <v>82</v>
      </c>
      <c r="AV104" s="14" t="s">
        <v>82</v>
      </c>
      <c r="AW104" s="14" t="s">
        <v>31</v>
      </c>
      <c r="AX104" s="14" t="s">
        <v>76</v>
      </c>
      <c r="AY104" s="255" t="s">
        <v>147</v>
      </c>
    </row>
    <row r="105" s="2" customFormat="1" ht="24.15" customHeight="1">
      <c r="A105" s="41"/>
      <c r="B105" s="42"/>
      <c r="C105" s="216" t="s">
        <v>82</v>
      </c>
      <c r="D105" s="216" t="s">
        <v>150</v>
      </c>
      <c r="E105" s="217" t="s">
        <v>451</v>
      </c>
      <c r="F105" s="218" t="s">
        <v>452</v>
      </c>
      <c r="G105" s="219" t="s">
        <v>171</v>
      </c>
      <c r="H105" s="220">
        <v>3.2970000000000002</v>
      </c>
      <c r="I105" s="221"/>
      <c r="J105" s="222">
        <f>ROUND(I105*H105,2)</f>
        <v>0</v>
      </c>
      <c r="K105" s="218" t="s">
        <v>154</v>
      </c>
      <c r="L105" s="47"/>
      <c r="M105" s="223" t="s">
        <v>19</v>
      </c>
      <c r="N105" s="224" t="s">
        <v>41</v>
      </c>
      <c r="O105" s="87"/>
      <c r="P105" s="225">
        <f>O105*H105</f>
        <v>0</v>
      </c>
      <c r="Q105" s="225">
        <v>0.30624000000000001</v>
      </c>
      <c r="R105" s="225">
        <f>Q105*H105</f>
        <v>1.0096732800000001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155</v>
      </c>
      <c r="AT105" s="227" t="s">
        <v>150</v>
      </c>
      <c r="AU105" s="227" t="s">
        <v>82</v>
      </c>
      <c r="AY105" s="20" t="s">
        <v>147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82</v>
      </c>
      <c r="BK105" s="228">
        <f>ROUND(I105*H105,2)</f>
        <v>0</v>
      </c>
      <c r="BL105" s="20" t="s">
        <v>155</v>
      </c>
      <c r="BM105" s="227" t="s">
        <v>453</v>
      </c>
    </row>
    <row r="106" s="2" customFormat="1">
      <c r="A106" s="41"/>
      <c r="B106" s="42"/>
      <c r="C106" s="43"/>
      <c r="D106" s="229" t="s">
        <v>157</v>
      </c>
      <c r="E106" s="43"/>
      <c r="F106" s="230" t="s">
        <v>454</v>
      </c>
      <c r="G106" s="43"/>
      <c r="H106" s="43"/>
      <c r="I106" s="231"/>
      <c r="J106" s="43"/>
      <c r="K106" s="43"/>
      <c r="L106" s="47"/>
      <c r="M106" s="232"/>
      <c r="N106" s="23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157</v>
      </c>
      <c r="AU106" s="20" t="s">
        <v>82</v>
      </c>
    </row>
    <row r="107" s="14" customFormat="1">
      <c r="A107" s="14"/>
      <c r="B107" s="245"/>
      <c r="C107" s="246"/>
      <c r="D107" s="236" t="s">
        <v>159</v>
      </c>
      <c r="E107" s="247" t="s">
        <v>19</v>
      </c>
      <c r="F107" s="248" t="s">
        <v>455</v>
      </c>
      <c r="G107" s="246"/>
      <c r="H107" s="249">
        <v>3.2970000000000002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159</v>
      </c>
      <c r="AU107" s="255" t="s">
        <v>82</v>
      </c>
      <c r="AV107" s="14" t="s">
        <v>82</v>
      </c>
      <c r="AW107" s="14" t="s">
        <v>31</v>
      </c>
      <c r="AX107" s="14" t="s">
        <v>76</v>
      </c>
      <c r="AY107" s="255" t="s">
        <v>147</v>
      </c>
    </row>
    <row r="108" s="12" customFormat="1" ht="22.8" customHeight="1">
      <c r="A108" s="12"/>
      <c r="B108" s="200"/>
      <c r="C108" s="201"/>
      <c r="D108" s="202" t="s">
        <v>68</v>
      </c>
      <c r="E108" s="214" t="s">
        <v>155</v>
      </c>
      <c r="F108" s="214" t="s">
        <v>456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SUM(P109:P117)</f>
        <v>0</v>
      </c>
      <c r="Q108" s="208"/>
      <c r="R108" s="209">
        <f>SUM(R109:R117)</f>
        <v>0.14610228</v>
      </c>
      <c r="S108" s="208"/>
      <c r="T108" s="210">
        <f>SUM(T109:T117)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76</v>
      </c>
      <c r="AT108" s="212" t="s">
        <v>68</v>
      </c>
      <c r="AU108" s="212" t="s">
        <v>76</v>
      </c>
      <c r="AY108" s="211" t="s">
        <v>147</v>
      </c>
      <c r="BK108" s="213">
        <f>SUM(BK109:BK117)</f>
        <v>0</v>
      </c>
    </row>
    <row r="109" s="2" customFormat="1" ht="24.15" customHeight="1">
      <c r="A109" s="41"/>
      <c r="B109" s="42"/>
      <c r="C109" s="216" t="s">
        <v>103</v>
      </c>
      <c r="D109" s="216" t="s">
        <v>150</v>
      </c>
      <c r="E109" s="217" t="s">
        <v>457</v>
      </c>
      <c r="F109" s="218" t="s">
        <v>458</v>
      </c>
      <c r="G109" s="219" t="s">
        <v>219</v>
      </c>
      <c r="H109" s="220">
        <v>5</v>
      </c>
      <c r="I109" s="221"/>
      <c r="J109" s="222">
        <f>ROUND(I109*H109,2)</f>
        <v>0</v>
      </c>
      <c r="K109" s="218" t="s">
        <v>154</v>
      </c>
      <c r="L109" s="47"/>
      <c r="M109" s="223" t="s">
        <v>19</v>
      </c>
      <c r="N109" s="224" t="s">
        <v>41</v>
      </c>
      <c r="O109" s="87"/>
      <c r="P109" s="225">
        <f>O109*H109</f>
        <v>0</v>
      </c>
      <c r="Q109" s="225">
        <v>0.012500000000000001</v>
      </c>
      <c r="R109" s="225">
        <f>Q109*H109</f>
        <v>0.0625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155</v>
      </c>
      <c r="AT109" s="227" t="s">
        <v>150</v>
      </c>
      <c r="AU109" s="227" t="s">
        <v>82</v>
      </c>
      <c r="AY109" s="20" t="s">
        <v>147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82</v>
      </c>
      <c r="BK109" s="228">
        <f>ROUND(I109*H109,2)</f>
        <v>0</v>
      </c>
      <c r="BL109" s="20" t="s">
        <v>155</v>
      </c>
      <c r="BM109" s="227" t="s">
        <v>459</v>
      </c>
    </row>
    <row r="110" s="2" customFormat="1">
      <c r="A110" s="41"/>
      <c r="B110" s="42"/>
      <c r="C110" s="43"/>
      <c r="D110" s="229" t="s">
        <v>157</v>
      </c>
      <c r="E110" s="43"/>
      <c r="F110" s="230" t="s">
        <v>460</v>
      </c>
      <c r="G110" s="43"/>
      <c r="H110" s="43"/>
      <c r="I110" s="231"/>
      <c r="J110" s="43"/>
      <c r="K110" s="43"/>
      <c r="L110" s="47"/>
      <c r="M110" s="232"/>
      <c r="N110" s="23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157</v>
      </c>
      <c r="AU110" s="20" t="s">
        <v>82</v>
      </c>
    </row>
    <row r="111" s="14" customFormat="1">
      <c r="A111" s="14"/>
      <c r="B111" s="245"/>
      <c r="C111" s="246"/>
      <c r="D111" s="236" t="s">
        <v>159</v>
      </c>
      <c r="E111" s="247" t="s">
        <v>19</v>
      </c>
      <c r="F111" s="248" t="s">
        <v>461</v>
      </c>
      <c r="G111" s="246"/>
      <c r="H111" s="249">
        <v>5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159</v>
      </c>
      <c r="AU111" s="255" t="s">
        <v>82</v>
      </c>
      <c r="AV111" s="14" t="s">
        <v>82</v>
      </c>
      <c r="AW111" s="14" t="s">
        <v>31</v>
      </c>
      <c r="AX111" s="14" t="s">
        <v>76</v>
      </c>
      <c r="AY111" s="255" t="s">
        <v>147</v>
      </c>
    </row>
    <row r="112" s="2" customFormat="1" ht="24.15" customHeight="1">
      <c r="A112" s="41"/>
      <c r="B112" s="42"/>
      <c r="C112" s="216" t="s">
        <v>155</v>
      </c>
      <c r="D112" s="216" t="s">
        <v>150</v>
      </c>
      <c r="E112" s="217" t="s">
        <v>462</v>
      </c>
      <c r="F112" s="218" t="s">
        <v>463</v>
      </c>
      <c r="G112" s="219" t="s">
        <v>265</v>
      </c>
      <c r="H112" s="220">
        <v>0.082000000000000003</v>
      </c>
      <c r="I112" s="221"/>
      <c r="J112" s="222">
        <f>ROUND(I112*H112,2)</f>
        <v>0</v>
      </c>
      <c r="K112" s="218" t="s">
        <v>154</v>
      </c>
      <c r="L112" s="47"/>
      <c r="M112" s="223" t="s">
        <v>19</v>
      </c>
      <c r="N112" s="224" t="s">
        <v>41</v>
      </c>
      <c r="O112" s="87"/>
      <c r="P112" s="225">
        <f>O112*H112</f>
        <v>0</v>
      </c>
      <c r="Q112" s="225">
        <v>0.019539999999999998</v>
      </c>
      <c r="R112" s="225">
        <f>Q112*H112</f>
        <v>0.00160228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155</v>
      </c>
      <c r="AT112" s="227" t="s">
        <v>150</v>
      </c>
      <c r="AU112" s="227" t="s">
        <v>82</v>
      </c>
      <c r="AY112" s="20" t="s">
        <v>147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82</v>
      </c>
      <c r="BK112" s="228">
        <f>ROUND(I112*H112,2)</f>
        <v>0</v>
      </c>
      <c r="BL112" s="20" t="s">
        <v>155</v>
      </c>
      <c r="BM112" s="227" t="s">
        <v>464</v>
      </c>
    </row>
    <row r="113" s="2" customFormat="1">
      <c r="A113" s="41"/>
      <c r="B113" s="42"/>
      <c r="C113" s="43"/>
      <c r="D113" s="229" t="s">
        <v>157</v>
      </c>
      <c r="E113" s="43"/>
      <c r="F113" s="230" t="s">
        <v>465</v>
      </c>
      <c r="G113" s="43"/>
      <c r="H113" s="43"/>
      <c r="I113" s="231"/>
      <c r="J113" s="43"/>
      <c r="K113" s="43"/>
      <c r="L113" s="47"/>
      <c r="M113" s="232"/>
      <c r="N113" s="23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157</v>
      </c>
      <c r="AU113" s="20" t="s">
        <v>82</v>
      </c>
    </row>
    <row r="114" s="14" customFormat="1">
      <c r="A114" s="14"/>
      <c r="B114" s="245"/>
      <c r="C114" s="246"/>
      <c r="D114" s="236" t="s">
        <v>159</v>
      </c>
      <c r="E114" s="247" t="s">
        <v>19</v>
      </c>
      <c r="F114" s="248" t="s">
        <v>466</v>
      </c>
      <c r="G114" s="246"/>
      <c r="H114" s="249">
        <v>0.032000000000000001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159</v>
      </c>
      <c r="AU114" s="255" t="s">
        <v>82</v>
      </c>
      <c r="AV114" s="14" t="s">
        <v>82</v>
      </c>
      <c r="AW114" s="14" t="s">
        <v>31</v>
      </c>
      <c r="AX114" s="14" t="s">
        <v>69</v>
      </c>
      <c r="AY114" s="255" t="s">
        <v>147</v>
      </c>
    </row>
    <row r="115" s="14" customFormat="1">
      <c r="A115" s="14"/>
      <c r="B115" s="245"/>
      <c r="C115" s="246"/>
      <c r="D115" s="236" t="s">
        <v>159</v>
      </c>
      <c r="E115" s="247" t="s">
        <v>19</v>
      </c>
      <c r="F115" s="248" t="s">
        <v>467</v>
      </c>
      <c r="G115" s="246"/>
      <c r="H115" s="249">
        <v>0.050000000000000003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159</v>
      </c>
      <c r="AU115" s="255" t="s">
        <v>82</v>
      </c>
      <c r="AV115" s="14" t="s">
        <v>82</v>
      </c>
      <c r="AW115" s="14" t="s">
        <v>31</v>
      </c>
      <c r="AX115" s="14" t="s">
        <v>69</v>
      </c>
      <c r="AY115" s="255" t="s">
        <v>147</v>
      </c>
    </row>
    <row r="116" s="15" customFormat="1">
      <c r="A116" s="15"/>
      <c r="B116" s="256"/>
      <c r="C116" s="257"/>
      <c r="D116" s="236" t="s">
        <v>159</v>
      </c>
      <c r="E116" s="258" t="s">
        <v>19</v>
      </c>
      <c r="F116" s="259" t="s">
        <v>163</v>
      </c>
      <c r="G116" s="257"/>
      <c r="H116" s="260">
        <v>0.082000000000000003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159</v>
      </c>
      <c r="AU116" s="266" t="s">
        <v>82</v>
      </c>
      <c r="AV116" s="15" t="s">
        <v>155</v>
      </c>
      <c r="AW116" s="15" t="s">
        <v>31</v>
      </c>
      <c r="AX116" s="15" t="s">
        <v>76</v>
      </c>
      <c r="AY116" s="266" t="s">
        <v>147</v>
      </c>
    </row>
    <row r="117" s="2" customFormat="1" ht="16.5" customHeight="1">
      <c r="A117" s="41"/>
      <c r="B117" s="42"/>
      <c r="C117" s="270" t="s">
        <v>182</v>
      </c>
      <c r="D117" s="270" t="s">
        <v>468</v>
      </c>
      <c r="E117" s="271" t="s">
        <v>469</v>
      </c>
      <c r="F117" s="272" t="s">
        <v>470</v>
      </c>
      <c r="G117" s="273" t="s">
        <v>265</v>
      </c>
      <c r="H117" s="274">
        <v>0.082000000000000003</v>
      </c>
      <c r="I117" s="275"/>
      <c r="J117" s="276">
        <f>ROUND(I117*H117,2)</f>
        <v>0</v>
      </c>
      <c r="K117" s="272" t="s">
        <v>154</v>
      </c>
      <c r="L117" s="277"/>
      <c r="M117" s="278" t="s">
        <v>19</v>
      </c>
      <c r="N117" s="279" t="s">
        <v>41</v>
      </c>
      <c r="O117" s="87"/>
      <c r="P117" s="225">
        <f>O117*H117</f>
        <v>0</v>
      </c>
      <c r="Q117" s="225">
        <v>1</v>
      </c>
      <c r="R117" s="225">
        <f>Q117*H117</f>
        <v>0.082000000000000003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200</v>
      </c>
      <c r="AT117" s="227" t="s">
        <v>468</v>
      </c>
      <c r="AU117" s="227" t="s">
        <v>82</v>
      </c>
      <c r="AY117" s="20" t="s">
        <v>147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82</v>
      </c>
      <c r="BK117" s="228">
        <f>ROUND(I117*H117,2)</f>
        <v>0</v>
      </c>
      <c r="BL117" s="20" t="s">
        <v>155</v>
      </c>
      <c r="BM117" s="227" t="s">
        <v>471</v>
      </c>
    </row>
    <row r="118" s="12" customFormat="1" ht="22.8" customHeight="1">
      <c r="A118" s="12"/>
      <c r="B118" s="200"/>
      <c r="C118" s="201"/>
      <c r="D118" s="202" t="s">
        <v>68</v>
      </c>
      <c r="E118" s="214" t="s">
        <v>188</v>
      </c>
      <c r="F118" s="214" t="s">
        <v>472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SUM(P119:P165)</f>
        <v>0</v>
      </c>
      <c r="Q118" s="208"/>
      <c r="R118" s="209">
        <f>SUM(R119:R165)</f>
        <v>3.4220311200000002</v>
      </c>
      <c r="S118" s="208"/>
      <c r="T118" s="210">
        <f>SUM(T119:T165)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76</v>
      </c>
      <c r="AT118" s="212" t="s">
        <v>68</v>
      </c>
      <c r="AU118" s="212" t="s">
        <v>76</v>
      </c>
      <c r="AY118" s="211" t="s">
        <v>147</v>
      </c>
      <c r="BK118" s="213">
        <f>SUM(BK119:BK165)</f>
        <v>0</v>
      </c>
    </row>
    <row r="119" s="2" customFormat="1" ht="24.15" customHeight="1">
      <c r="A119" s="41"/>
      <c r="B119" s="42"/>
      <c r="C119" s="216" t="s">
        <v>188</v>
      </c>
      <c r="D119" s="216" t="s">
        <v>150</v>
      </c>
      <c r="E119" s="217" t="s">
        <v>473</v>
      </c>
      <c r="F119" s="218" t="s">
        <v>474</v>
      </c>
      <c r="G119" s="219" t="s">
        <v>171</v>
      </c>
      <c r="H119" s="220">
        <v>346.53399999999999</v>
      </c>
      <c r="I119" s="221"/>
      <c r="J119" s="222">
        <f>ROUND(I119*H119,2)</f>
        <v>0</v>
      </c>
      <c r="K119" s="218" t="s">
        <v>154</v>
      </c>
      <c r="L119" s="47"/>
      <c r="M119" s="223" t="s">
        <v>19</v>
      </c>
      <c r="N119" s="224" t="s">
        <v>41</v>
      </c>
      <c r="O119" s="87"/>
      <c r="P119" s="225">
        <f>O119*H119</f>
        <v>0</v>
      </c>
      <c r="Q119" s="225">
        <v>0.0043800000000000002</v>
      </c>
      <c r="R119" s="225">
        <f>Q119*H119</f>
        <v>1.5178189200000001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155</v>
      </c>
      <c r="AT119" s="227" t="s">
        <v>150</v>
      </c>
      <c r="AU119" s="227" t="s">
        <v>82</v>
      </c>
      <c r="AY119" s="20" t="s">
        <v>147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82</v>
      </c>
      <c r="BK119" s="228">
        <f>ROUND(I119*H119,2)</f>
        <v>0</v>
      </c>
      <c r="BL119" s="20" t="s">
        <v>155</v>
      </c>
      <c r="BM119" s="227" t="s">
        <v>475</v>
      </c>
    </row>
    <row r="120" s="2" customFormat="1">
      <c r="A120" s="41"/>
      <c r="B120" s="42"/>
      <c r="C120" s="43"/>
      <c r="D120" s="229" t="s">
        <v>157</v>
      </c>
      <c r="E120" s="43"/>
      <c r="F120" s="230" t="s">
        <v>476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157</v>
      </c>
      <c r="AU120" s="20" t="s">
        <v>82</v>
      </c>
    </row>
    <row r="121" s="13" customFormat="1">
      <c r="A121" s="13"/>
      <c r="B121" s="234"/>
      <c r="C121" s="235"/>
      <c r="D121" s="236" t="s">
        <v>159</v>
      </c>
      <c r="E121" s="237" t="s">
        <v>19</v>
      </c>
      <c r="F121" s="238" t="s">
        <v>477</v>
      </c>
      <c r="G121" s="235"/>
      <c r="H121" s="237" t="s">
        <v>19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159</v>
      </c>
      <c r="AU121" s="244" t="s">
        <v>82</v>
      </c>
      <c r="AV121" s="13" t="s">
        <v>76</v>
      </c>
      <c r="AW121" s="13" t="s">
        <v>31</v>
      </c>
      <c r="AX121" s="13" t="s">
        <v>69</v>
      </c>
      <c r="AY121" s="244" t="s">
        <v>147</v>
      </c>
    </row>
    <row r="122" s="14" customFormat="1">
      <c r="A122" s="14"/>
      <c r="B122" s="245"/>
      <c r="C122" s="246"/>
      <c r="D122" s="236" t="s">
        <v>159</v>
      </c>
      <c r="E122" s="247" t="s">
        <v>19</v>
      </c>
      <c r="F122" s="248" t="s">
        <v>478</v>
      </c>
      <c r="G122" s="246"/>
      <c r="H122" s="249">
        <v>26.436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159</v>
      </c>
      <c r="AU122" s="255" t="s">
        <v>82</v>
      </c>
      <c r="AV122" s="14" t="s">
        <v>82</v>
      </c>
      <c r="AW122" s="14" t="s">
        <v>31</v>
      </c>
      <c r="AX122" s="14" t="s">
        <v>69</v>
      </c>
      <c r="AY122" s="255" t="s">
        <v>147</v>
      </c>
    </row>
    <row r="123" s="14" customFormat="1">
      <c r="A123" s="14"/>
      <c r="B123" s="245"/>
      <c r="C123" s="246"/>
      <c r="D123" s="236" t="s">
        <v>159</v>
      </c>
      <c r="E123" s="247" t="s">
        <v>19</v>
      </c>
      <c r="F123" s="248" t="s">
        <v>479</v>
      </c>
      <c r="G123" s="246"/>
      <c r="H123" s="249">
        <v>25.079999999999998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159</v>
      </c>
      <c r="AU123" s="255" t="s">
        <v>82</v>
      </c>
      <c r="AV123" s="14" t="s">
        <v>82</v>
      </c>
      <c r="AW123" s="14" t="s">
        <v>31</v>
      </c>
      <c r="AX123" s="14" t="s">
        <v>69</v>
      </c>
      <c r="AY123" s="255" t="s">
        <v>147</v>
      </c>
    </row>
    <row r="124" s="14" customFormat="1">
      <c r="A124" s="14"/>
      <c r="B124" s="245"/>
      <c r="C124" s="246"/>
      <c r="D124" s="236" t="s">
        <v>159</v>
      </c>
      <c r="E124" s="247" t="s">
        <v>19</v>
      </c>
      <c r="F124" s="248" t="s">
        <v>480</v>
      </c>
      <c r="G124" s="246"/>
      <c r="H124" s="249">
        <v>18.295999999999999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159</v>
      </c>
      <c r="AU124" s="255" t="s">
        <v>82</v>
      </c>
      <c r="AV124" s="14" t="s">
        <v>82</v>
      </c>
      <c r="AW124" s="14" t="s">
        <v>31</v>
      </c>
      <c r="AX124" s="14" t="s">
        <v>69</v>
      </c>
      <c r="AY124" s="255" t="s">
        <v>147</v>
      </c>
    </row>
    <row r="125" s="14" customFormat="1">
      <c r="A125" s="14"/>
      <c r="B125" s="245"/>
      <c r="C125" s="246"/>
      <c r="D125" s="236" t="s">
        <v>159</v>
      </c>
      <c r="E125" s="247" t="s">
        <v>19</v>
      </c>
      <c r="F125" s="248" t="s">
        <v>481</v>
      </c>
      <c r="G125" s="246"/>
      <c r="H125" s="249">
        <v>45.792000000000002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159</v>
      </c>
      <c r="AU125" s="255" t="s">
        <v>82</v>
      </c>
      <c r="AV125" s="14" t="s">
        <v>82</v>
      </c>
      <c r="AW125" s="14" t="s">
        <v>31</v>
      </c>
      <c r="AX125" s="14" t="s">
        <v>69</v>
      </c>
      <c r="AY125" s="255" t="s">
        <v>147</v>
      </c>
    </row>
    <row r="126" s="14" customFormat="1">
      <c r="A126" s="14"/>
      <c r="B126" s="245"/>
      <c r="C126" s="246"/>
      <c r="D126" s="236" t="s">
        <v>159</v>
      </c>
      <c r="E126" s="247" t="s">
        <v>19</v>
      </c>
      <c r="F126" s="248" t="s">
        <v>482</v>
      </c>
      <c r="G126" s="246"/>
      <c r="H126" s="249">
        <v>24.57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159</v>
      </c>
      <c r="AU126" s="255" t="s">
        <v>82</v>
      </c>
      <c r="AV126" s="14" t="s">
        <v>82</v>
      </c>
      <c r="AW126" s="14" t="s">
        <v>31</v>
      </c>
      <c r="AX126" s="14" t="s">
        <v>69</v>
      </c>
      <c r="AY126" s="255" t="s">
        <v>147</v>
      </c>
    </row>
    <row r="127" s="14" customFormat="1">
      <c r="A127" s="14"/>
      <c r="B127" s="245"/>
      <c r="C127" s="246"/>
      <c r="D127" s="236" t="s">
        <v>159</v>
      </c>
      <c r="E127" s="247" t="s">
        <v>19</v>
      </c>
      <c r="F127" s="248" t="s">
        <v>483</v>
      </c>
      <c r="G127" s="246"/>
      <c r="H127" s="249">
        <v>32.316000000000003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159</v>
      </c>
      <c r="AU127" s="255" t="s">
        <v>82</v>
      </c>
      <c r="AV127" s="14" t="s">
        <v>82</v>
      </c>
      <c r="AW127" s="14" t="s">
        <v>31</v>
      </c>
      <c r="AX127" s="14" t="s">
        <v>69</v>
      </c>
      <c r="AY127" s="255" t="s">
        <v>147</v>
      </c>
    </row>
    <row r="128" s="14" customFormat="1">
      <c r="A128" s="14"/>
      <c r="B128" s="245"/>
      <c r="C128" s="246"/>
      <c r="D128" s="236" t="s">
        <v>159</v>
      </c>
      <c r="E128" s="247" t="s">
        <v>19</v>
      </c>
      <c r="F128" s="248" t="s">
        <v>484</v>
      </c>
      <c r="G128" s="246"/>
      <c r="H128" s="249">
        <v>88.944000000000003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159</v>
      </c>
      <c r="AU128" s="255" t="s">
        <v>82</v>
      </c>
      <c r="AV128" s="14" t="s">
        <v>82</v>
      </c>
      <c r="AW128" s="14" t="s">
        <v>31</v>
      </c>
      <c r="AX128" s="14" t="s">
        <v>69</v>
      </c>
      <c r="AY128" s="255" t="s">
        <v>147</v>
      </c>
    </row>
    <row r="129" s="14" customFormat="1">
      <c r="A129" s="14"/>
      <c r="B129" s="245"/>
      <c r="C129" s="246"/>
      <c r="D129" s="236" t="s">
        <v>159</v>
      </c>
      <c r="E129" s="247" t="s">
        <v>19</v>
      </c>
      <c r="F129" s="248" t="s">
        <v>485</v>
      </c>
      <c r="G129" s="246"/>
      <c r="H129" s="249">
        <v>24.920000000000002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159</v>
      </c>
      <c r="AU129" s="255" t="s">
        <v>82</v>
      </c>
      <c r="AV129" s="14" t="s">
        <v>82</v>
      </c>
      <c r="AW129" s="14" t="s">
        <v>31</v>
      </c>
      <c r="AX129" s="14" t="s">
        <v>69</v>
      </c>
      <c r="AY129" s="255" t="s">
        <v>147</v>
      </c>
    </row>
    <row r="130" s="14" customFormat="1">
      <c r="A130" s="14"/>
      <c r="B130" s="245"/>
      <c r="C130" s="246"/>
      <c r="D130" s="236" t="s">
        <v>159</v>
      </c>
      <c r="E130" s="247" t="s">
        <v>19</v>
      </c>
      <c r="F130" s="248" t="s">
        <v>486</v>
      </c>
      <c r="G130" s="246"/>
      <c r="H130" s="249">
        <v>60.18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159</v>
      </c>
      <c r="AU130" s="255" t="s">
        <v>82</v>
      </c>
      <c r="AV130" s="14" t="s">
        <v>82</v>
      </c>
      <c r="AW130" s="14" t="s">
        <v>31</v>
      </c>
      <c r="AX130" s="14" t="s">
        <v>69</v>
      </c>
      <c r="AY130" s="255" t="s">
        <v>147</v>
      </c>
    </row>
    <row r="131" s="15" customFormat="1">
      <c r="A131" s="15"/>
      <c r="B131" s="256"/>
      <c r="C131" s="257"/>
      <c r="D131" s="236" t="s">
        <v>159</v>
      </c>
      <c r="E131" s="258" t="s">
        <v>19</v>
      </c>
      <c r="F131" s="259" t="s">
        <v>163</v>
      </c>
      <c r="G131" s="257"/>
      <c r="H131" s="260">
        <v>346.53400000000005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159</v>
      </c>
      <c r="AU131" s="266" t="s">
        <v>82</v>
      </c>
      <c r="AV131" s="15" t="s">
        <v>155</v>
      </c>
      <c r="AW131" s="15" t="s">
        <v>31</v>
      </c>
      <c r="AX131" s="15" t="s">
        <v>76</v>
      </c>
      <c r="AY131" s="266" t="s">
        <v>147</v>
      </c>
    </row>
    <row r="132" s="2" customFormat="1" ht="16.5" customHeight="1">
      <c r="A132" s="41"/>
      <c r="B132" s="42"/>
      <c r="C132" s="216" t="s">
        <v>194</v>
      </c>
      <c r="D132" s="216" t="s">
        <v>150</v>
      </c>
      <c r="E132" s="217" t="s">
        <v>487</v>
      </c>
      <c r="F132" s="218" t="s">
        <v>488</v>
      </c>
      <c r="G132" s="219" t="s">
        <v>171</v>
      </c>
      <c r="H132" s="220">
        <v>346.53399999999999</v>
      </c>
      <c r="I132" s="221"/>
      <c r="J132" s="222">
        <f>ROUND(I132*H132,2)</f>
        <v>0</v>
      </c>
      <c r="K132" s="218" t="s">
        <v>154</v>
      </c>
      <c r="L132" s="47"/>
      <c r="M132" s="223" t="s">
        <v>19</v>
      </c>
      <c r="N132" s="224" t="s">
        <v>41</v>
      </c>
      <c r="O132" s="87"/>
      <c r="P132" s="225">
        <f>O132*H132</f>
        <v>0</v>
      </c>
      <c r="Q132" s="225">
        <v>0.0040000000000000001</v>
      </c>
      <c r="R132" s="225">
        <f>Q132*H132</f>
        <v>1.386136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155</v>
      </c>
      <c r="AT132" s="227" t="s">
        <v>150</v>
      </c>
      <c r="AU132" s="227" t="s">
        <v>82</v>
      </c>
      <c r="AY132" s="20" t="s">
        <v>147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82</v>
      </c>
      <c r="BK132" s="228">
        <f>ROUND(I132*H132,2)</f>
        <v>0</v>
      </c>
      <c r="BL132" s="20" t="s">
        <v>155</v>
      </c>
      <c r="BM132" s="227" t="s">
        <v>489</v>
      </c>
    </row>
    <row r="133" s="2" customFormat="1">
      <c r="A133" s="41"/>
      <c r="B133" s="42"/>
      <c r="C133" s="43"/>
      <c r="D133" s="229" t="s">
        <v>157</v>
      </c>
      <c r="E133" s="43"/>
      <c r="F133" s="230" t="s">
        <v>490</v>
      </c>
      <c r="G133" s="43"/>
      <c r="H133" s="43"/>
      <c r="I133" s="231"/>
      <c r="J133" s="43"/>
      <c r="K133" s="43"/>
      <c r="L133" s="47"/>
      <c r="M133" s="232"/>
      <c r="N133" s="23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157</v>
      </c>
      <c r="AU133" s="20" t="s">
        <v>82</v>
      </c>
    </row>
    <row r="134" s="13" customFormat="1">
      <c r="A134" s="13"/>
      <c r="B134" s="234"/>
      <c r="C134" s="235"/>
      <c r="D134" s="236" t="s">
        <v>159</v>
      </c>
      <c r="E134" s="237" t="s">
        <v>19</v>
      </c>
      <c r="F134" s="238" t="s">
        <v>477</v>
      </c>
      <c r="G134" s="235"/>
      <c r="H134" s="237" t="s">
        <v>19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159</v>
      </c>
      <c r="AU134" s="244" t="s">
        <v>82</v>
      </c>
      <c r="AV134" s="13" t="s">
        <v>76</v>
      </c>
      <c r="AW134" s="13" t="s">
        <v>31</v>
      </c>
      <c r="AX134" s="13" t="s">
        <v>69</v>
      </c>
      <c r="AY134" s="244" t="s">
        <v>147</v>
      </c>
    </row>
    <row r="135" s="14" customFormat="1">
      <c r="A135" s="14"/>
      <c r="B135" s="245"/>
      <c r="C135" s="246"/>
      <c r="D135" s="236" t="s">
        <v>159</v>
      </c>
      <c r="E135" s="247" t="s">
        <v>19</v>
      </c>
      <c r="F135" s="248" t="s">
        <v>478</v>
      </c>
      <c r="G135" s="246"/>
      <c r="H135" s="249">
        <v>26.436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159</v>
      </c>
      <c r="AU135" s="255" t="s">
        <v>82</v>
      </c>
      <c r="AV135" s="14" t="s">
        <v>82</v>
      </c>
      <c r="AW135" s="14" t="s">
        <v>31</v>
      </c>
      <c r="AX135" s="14" t="s">
        <v>69</v>
      </c>
      <c r="AY135" s="255" t="s">
        <v>147</v>
      </c>
    </row>
    <row r="136" s="14" customFormat="1">
      <c r="A136" s="14"/>
      <c r="B136" s="245"/>
      <c r="C136" s="246"/>
      <c r="D136" s="236" t="s">
        <v>159</v>
      </c>
      <c r="E136" s="247" t="s">
        <v>19</v>
      </c>
      <c r="F136" s="248" t="s">
        <v>479</v>
      </c>
      <c r="G136" s="246"/>
      <c r="H136" s="249">
        <v>25.079999999999998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159</v>
      </c>
      <c r="AU136" s="255" t="s">
        <v>82</v>
      </c>
      <c r="AV136" s="14" t="s">
        <v>82</v>
      </c>
      <c r="AW136" s="14" t="s">
        <v>31</v>
      </c>
      <c r="AX136" s="14" t="s">
        <v>69</v>
      </c>
      <c r="AY136" s="255" t="s">
        <v>147</v>
      </c>
    </row>
    <row r="137" s="14" customFormat="1">
      <c r="A137" s="14"/>
      <c r="B137" s="245"/>
      <c r="C137" s="246"/>
      <c r="D137" s="236" t="s">
        <v>159</v>
      </c>
      <c r="E137" s="247" t="s">
        <v>19</v>
      </c>
      <c r="F137" s="248" t="s">
        <v>480</v>
      </c>
      <c r="G137" s="246"/>
      <c r="H137" s="249">
        <v>18.295999999999999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159</v>
      </c>
      <c r="AU137" s="255" t="s">
        <v>82</v>
      </c>
      <c r="AV137" s="14" t="s">
        <v>82</v>
      </c>
      <c r="AW137" s="14" t="s">
        <v>31</v>
      </c>
      <c r="AX137" s="14" t="s">
        <v>69</v>
      </c>
      <c r="AY137" s="255" t="s">
        <v>147</v>
      </c>
    </row>
    <row r="138" s="14" customFormat="1">
      <c r="A138" s="14"/>
      <c r="B138" s="245"/>
      <c r="C138" s="246"/>
      <c r="D138" s="236" t="s">
        <v>159</v>
      </c>
      <c r="E138" s="247" t="s">
        <v>19</v>
      </c>
      <c r="F138" s="248" t="s">
        <v>481</v>
      </c>
      <c r="G138" s="246"/>
      <c r="H138" s="249">
        <v>45.792000000000002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159</v>
      </c>
      <c r="AU138" s="255" t="s">
        <v>82</v>
      </c>
      <c r="AV138" s="14" t="s">
        <v>82</v>
      </c>
      <c r="AW138" s="14" t="s">
        <v>31</v>
      </c>
      <c r="AX138" s="14" t="s">
        <v>69</v>
      </c>
      <c r="AY138" s="255" t="s">
        <v>147</v>
      </c>
    </row>
    <row r="139" s="14" customFormat="1">
      <c r="A139" s="14"/>
      <c r="B139" s="245"/>
      <c r="C139" s="246"/>
      <c r="D139" s="236" t="s">
        <v>159</v>
      </c>
      <c r="E139" s="247" t="s">
        <v>19</v>
      </c>
      <c r="F139" s="248" t="s">
        <v>482</v>
      </c>
      <c r="G139" s="246"/>
      <c r="H139" s="249">
        <v>24.57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159</v>
      </c>
      <c r="AU139" s="255" t="s">
        <v>82</v>
      </c>
      <c r="AV139" s="14" t="s">
        <v>82</v>
      </c>
      <c r="AW139" s="14" t="s">
        <v>31</v>
      </c>
      <c r="AX139" s="14" t="s">
        <v>69</v>
      </c>
      <c r="AY139" s="255" t="s">
        <v>147</v>
      </c>
    </row>
    <row r="140" s="14" customFormat="1">
      <c r="A140" s="14"/>
      <c r="B140" s="245"/>
      <c r="C140" s="246"/>
      <c r="D140" s="236" t="s">
        <v>159</v>
      </c>
      <c r="E140" s="247" t="s">
        <v>19</v>
      </c>
      <c r="F140" s="248" t="s">
        <v>483</v>
      </c>
      <c r="G140" s="246"/>
      <c r="H140" s="249">
        <v>32.316000000000003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159</v>
      </c>
      <c r="AU140" s="255" t="s">
        <v>82</v>
      </c>
      <c r="AV140" s="14" t="s">
        <v>82</v>
      </c>
      <c r="AW140" s="14" t="s">
        <v>31</v>
      </c>
      <c r="AX140" s="14" t="s">
        <v>69</v>
      </c>
      <c r="AY140" s="255" t="s">
        <v>147</v>
      </c>
    </row>
    <row r="141" s="14" customFormat="1">
      <c r="A141" s="14"/>
      <c r="B141" s="245"/>
      <c r="C141" s="246"/>
      <c r="D141" s="236" t="s">
        <v>159</v>
      </c>
      <c r="E141" s="247" t="s">
        <v>19</v>
      </c>
      <c r="F141" s="248" t="s">
        <v>484</v>
      </c>
      <c r="G141" s="246"/>
      <c r="H141" s="249">
        <v>88.944000000000003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159</v>
      </c>
      <c r="AU141" s="255" t="s">
        <v>82</v>
      </c>
      <c r="AV141" s="14" t="s">
        <v>82</v>
      </c>
      <c r="AW141" s="14" t="s">
        <v>31</v>
      </c>
      <c r="AX141" s="14" t="s">
        <v>69</v>
      </c>
      <c r="AY141" s="255" t="s">
        <v>147</v>
      </c>
    </row>
    <row r="142" s="14" customFormat="1">
      <c r="A142" s="14"/>
      <c r="B142" s="245"/>
      <c r="C142" s="246"/>
      <c r="D142" s="236" t="s">
        <v>159</v>
      </c>
      <c r="E142" s="247" t="s">
        <v>19</v>
      </c>
      <c r="F142" s="248" t="s">
        <v>485</v>
      </c>
      <c r="G142" s="246"/>
      <c r="H142" s="249">
        <v>24.920000000000002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159</v>
      </c>
      <c r="AU142" s="255" t="s">
        <v>82</v>
      </c>
      <c r="AV142" s="14" t="s">
        <v>82</v>
      </c>
      <c r="AW142" s="14" t="s">
        <v>31</v>
      </c>
      <c r="AX142" s="14" t="s">
        <v>69</v>
      </c>
      <c r="AY142" s="255" t="s">
        <v>147</v>
      </c>
    </row>
    <row r="143" s="14" customFormat="1">
      <c r="A143" s="14"/>
      <c r="B143" s="245"/>
      <c r="C143" s="246"/>
      <c r="D143" s="236" t="s">
        <v>159</v>
      </c>
      <c r="E143" s="247" t="s">
        <v>19</v>
      </c>
      <c r="F143" s="248" t="s">
        <v>486</v>
      </c>
      <c r="G143" s="246"/>
      <c r="H143" s="249">
        <v>60.18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159</v>
      </c>
      <c r="AU143" s="255" t="s">
        <v>82</v>
      </c>
      <c r="AV143" s="14" t="s">
        <v>82</v>
      </c>
      <c r="AW143" s="14" t="s">
        <v>31</v>
      </c>
      <c r="AX143" s="14" t="s">
        <v>69</v>
      </c>
      <c r="AY143" s="255" t="s">
        <v>147</v>
      </c>
    </row>
    <row r="144" s="15" customFormat="1">
      <c r="A144" s="15"/>
      <c r="B144" s="256"/>
      <c r="C144" s="257"/>
      <c r="D144" s="236" t="s">
        <v>159</v>
      </c>
      <c r="E144" s="258" t="s">
        <v>19</v>
      </c>
      <c r="F144" s="259" t="s">
        <v>163</v>
      </c>
      <c r="G144" s="257"/>
      <c r="H144" s="260">
        <v>346.53400000000005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159</v>
      </c>
      <c r="AU144" s="266" t="s">
        <v>82</v>
      </c>
      <c r="AV144" s="15" t="s">
        <v>155</v>
      </c>
      <c r="AW144" s="15" t="s">
        <v>31</v>
      </c>
      <c r="AX144" s="15" t="s">
        <v>76</v>
      </c>
      <c r="AY144" s="266" t="s">
        <v>147</v>
      </c>
    </row>
    <row r="145" s="2" customFormat="1" ht="16.5" customHeight="1">
      <c r="A145" s="41"/>
      <c r="B145" s="42"/>
      <c r="C145" s="216" t="s">
        <v>200</v>
      </c>
      <c r="D145" s="216" t="s">
        <v>150</v>
      </c>
      <c r="E145" s="217" t="s">
        <v>491</v>
      </c>
      <c r="F145" s="218" t="s">
        <v>492</v>
      </c>
      <c r="G145" s="219" t="s">
        <v>171</v>
      </c>
      <c r="H145" s="220">
        <v>268.13999999999999</v>
      </c>
      <c r="I145" s="221"/>
      <c r="J145" s="222">
        <f>ROUND(I145*H145,2)</f>
        <v>0</v>
      </c>
      <c r="K145" s="218" t="s">
        <v>154</v>
      </c>
      <c r="L145" s="47"/>
      <c r="M145" s="223" t="s">
        <v>19</v>
      </c>
      <c r="N145" s="224" t="s">
        <v>41</v>
      </c>
      <c r="O145" s="87"/>
      <c r="P145" s="225">
        <f>O145*H145</f>
        <v>0</v>
      </c>
      <c r="Q145" s="225">
        <v>0.00033</v>
      </c>
      <c r="R145" s="225">
        <f>Q145*H145</f>
        <v>0.088486200000000001</v>
      </c>
      <c r="S145" s="225">
        <v>0</v>
      </c>
      <c r="T145" s="22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155</v>
      </c>
      <c r="AT145" s="227" t="s">
        <v>150</v>
      </c>
      <c r="AU145" s="227" t="s">
        <v>82</v>
      </c>
      <c r="AY145" s="20" t="s">
        <v>147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82</v>
      </c>
      <c r="BK145" s="228">
        <f>ROUND(I145*H145,2)</f>
        <v>0</v>
      </c>
      <c r="BL145" s="20" t="s">
        <v>155</v>
      </c>
      <c r="BM145" s="227" t="s">
        <v>493</v>
      </c>
    </row>
    <row r="146" s="2" customFormat="1">
      <c r="A146" s="41"/>
      <c r="B146" s="42"/>
      <c r="C146" s="43"/>
      <c r="D146" s="229" t="s">
        <v>157</v>
      </c>
      <c r="E146" s="43"/>
      <c r="F146" s="230" t="s">
        <v>494</v>
      </c>
      <c r="G146" s="43"/>
      <c r="H146" s="43"/>
      <c r="I146" s="231"/>
      <c r="J146" s="43"/>
      <c r="K146" s="43"/>
      <c r="L146" s="47"/>
      <c r="M146" s="232"/>
      <c r="N146" s="23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157</v>
      </c>
      <c r="AU146" s="20" t="s">
        <v>82</v>
      </c>
    </row>
    <row r="147" s="14" customFormat="1">
      <c r="A147" s="14"/>
      <c r="B147" s="245"/>
      <c r="C147" s="246"/>
      <c r="D147" s="236" t="s">
        <v>159</v>
      </c>
      <c r="E147" s="247" t="s">
        <v>19</v>
      </c>
      <c r="F147" s="248" t="s">
        <v>495</v>
      </c>
      <c r="G147" s="246"/>
      <c r="H147" s="249">
        <v>51.409999999999997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159</v>
      </c>
      <c r="AU147" s="255" t="s">
        <v>82</v>
      </c>
      <c r="AV147" s="14" t="s">
        <v>82</v>
      </c>
      <c r="AW147" s="14" t="s">
        <v>31</v>
      </c>
      <c r="AX147" s="14" t="s">
        <v>69</v>
      </c>
      <c r="AY147" s="255" t="s">
        <v>147</v>
      </c>
    </row>
    <row r="148" s="14" customFormat="1">
      <c r="A148" s="14"/>
      <c r="B148" s="245"/>
      <c r="C148" s="246"/>
      <c r="D148" s="236" t="s">
        <v>159</v>
      </c>
      <c r="E148" s="247" t="s">
        <v>19</v>
      </c>
      <c r="F148" s="248" t="s">
        <v>496</v>
      </c>
      <c r="G148" s="246"/>
      <c r="H148" s="249">
        <v>38.5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159</v>
      </c>
      <c r="AU148" s="255" t="s">
        <v>82</v>
      </c>
      <c r="AV148" s="14" t="s">
        <v>82</v>
      </c>
      <c r="AW148" s="14" t="s">
        <v>31</v>
      </c>
      <c r="AX148" s="14" t="s">
        <v>69</v>
      </c>
      <c r="AY148" s="255" t="s">
        <v>147</v>
      </c>
    </row>
    <row r="149" s="14" customFormat="1">
      <c r="A149" s="14"/>
      <c r="B149" s="245"/>
      <c r="C149" s="246"/>
      <c r="D149" s="236" t="s">
        <v>159</v>
      </c>
      <c r="E149" s="247" t="s">
        <v>19</v>
      </c>
      <c r="F149" s="248" t="s">
        <v>497</v>
      </c>
      <c r="G149" s="246"/>
      <c r="H149" s="249">
        <v>3.5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159</v>
      </c>
      <c r="AU149" s="255" t="s">
        <v>82</v>
      </c>
      <c r="AV149" s="14" t="s">
        <v>82</v>
      </c>
      <c r="AW149" s="14" t="s">
        <v>31</v>
      </c>
      <c r="AX149" s="14" t="s">
        <v>69</v>
      </c>
      <c r="AY149" s="255" t="s">
        <v>147</v>
      </c>
    </row>
    <row r="150" s="14" customFormat="1">
      <c r="A150" s="14"/>
      <c r="B150" s="245"/>
      <c r="C150" s="246"/>
      <c r="D150" s="236" t="s">
        <v>159</v>
      </c>
      <c r="E150" s="247" t="s">
        <v>19</v>
      </c>
      <c r="F150" s="248" t="s">
        <v>498</v>
      </c>
      <c r="G150" s="246"/>
      <c r="H150" s="249">
        <v>14.42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159</v>
      </c>
      <c r="AU150" s="255" t="s">
        <v>82</v>
      </c>
      <c r="AV150" s="14" t="s">
        <v>82</v>
      </c>
      <c r="AW150" s="14" t="s">
        <v>31</v>
      </c>
      <c r="AX150" s="14" t="s">
        <v>69</v>
      </c>
      <c r="AY150" s="255" t="s">
        <v>147</v>
      </c>
    </row>
    <row r="151" s="14" customFormat="1">
      <c r="A151" s="14"/>
      <c r="B151" s="245"/>
      <c r="C151" s="246"/>
      <c r="D151" s="236" t="s">
        <v>159</v>
      </c>
      <c r="E151" s="247" t="s">
        <v>19</v>
      </c>
      <c r="F151" s="248" t="s">
        <v>499</v>
      </c>
      <c r="G151" s="246"/>
      <c r="H151" s="249">
        <v>7.0499999999999998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159</v>
      </c>
      <c r="AU151" s="255" t="s">
        <v>82</v>
      </c>
      <c r="AV151" s="14" t="s">
        <v>82</v>
      </c>
      <c r="AW151" s="14" t="s">
        <v>31</v>
      </c>
      <c r="AX151" s="14" t="s">
        <v>69</v>
      </c>
      <c r="AY151" s="255" t="s">
        <v>147</v>
      </c>
    </row>
    <row r="152" s="14" customFormat="1">
      <c r="A152" s="14"/>
      <c r="B152" s="245"/>
      <c r="C152" s="246"/>
      <c r="D152" s="236" t="s">
        <v>159</v>
      </c>
      <c r="E152" s="247" t="s">
        <v>19</v>
      </c>
      <c r="F152" s="248" t="s">
        <v>500</v>
      </c>
      <c r="G152" s="246"/>
      <c r="H152" s="249">
        <v>8.4299999999999997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159</v>
      </c>
      <c r="AU152" s="255" t="s">
        <v>82</v>
      </c>
      <c r="AV152" s="14" t="s">
        <v>82</v>
      </c>
      <c r="AW152" s="14" t="s">
        <v>31</v>
      </c>
      <c r="AX152" s="14" t="s">
        <v>69</v>
      </c>
      <c r="AY152" s="255" t="s">
        <v>147</v>
      </c>
    </row>
    <row r="153" s="14" customFormat="1">
      <c r="A153" s="14"/>
      <c r="B153" s="245"/>
      <c r="C153" s="246"/>
      <c r="D153" s="236" t="s">
        <v>159</v>
      </c>
      <c r="E153" s="247" t="s">
        <v>19</v>
      </c>
      <c r="F153" s="248" t="s">
        <v>501</v>
      </c>
      <c r="G153" s="246"/>
      <c r="H153" s="249">
        <v>6.6100000000000003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159</v>
      </c>
      <c r="AU153" s="255" t="s">
        <v>82</v>
      </c>
      <c r="AV153" s="14" t="s">
        <v>82</v>
      </c>
      <c r="AW153" s="14" t="s">
        <v>31</v>
      </c>
      <c r="AX153" s="14" t="s">
        <v>69</v>
      </c>
      <c r="AY153" s="255" t="s">
        <v>147</v>
      </c>
    </row>
    <row r="154" s="14" customFormat="1">
      <c r="A154" s="14"/>
      <c r="B154" s="245"/>
      <c r="C154" s="246"/>
      <c r="D154" s="236" t="s">
        <v>159</v>
      </c>
      <c r="E154" s="247" t="s">
        <v>19</v>
      </c>
      <c r="F154" s="248" t="s">
        <v>502</v>
      </c>
      <c r="G154" s="246"/>
      <c r="H154" s="249">
        <v>4.1500000000000004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159</v>
      </c>
      <c r="AU154" s="255" t="s">
        <v>82</v>
      </c>
      <c r="AV154" s="14" t="s">
        <v>82</v>
      </c>
      <c r="AW154" s="14" t="s">
        <v>31</v>
      </c>
      <c r="AX154" s="14" t="s">
        <v>69</v>
      </c>
      <c r="AY154" s="255" t="s">
        <v>147</v>
      </c>
    </row>
    <row r="155" s="15" customFormat="1">
      <c r="A155" s="15"/>
      <c r="B155" s="256"/>
      <c r="C155" s="257"/>
      <c r="D155" s="236" t="s">
        <v>159</v>
      </c>
      <c r="E155" s="258" t="s">
        <v>19</v>
      </c>
      <c r="F155" s="259" t="s">
        <v>163</v>
      </c>
      <c r="G155" s="257"/>
      <c r="H155" s="260">
        <v>134.07000000000002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159</v>
      </c>
      <c r="AU155" s="266" t="s">
        <v>82</v>
      </c>
      <c r="AV155" s="15" t="s">
        <v>155</v>
      </c>
      <c r="AW155" s="15" t="s">
        <v>31</v>
      </c>
      <c r="AX155" s="15" t="s">
        <v>69</v>
      </c>
      <c r="AY155" s="266" t="s">
        <v>147</v>
      </c>
    </row>
    <row r="156" s="14" customFormat="1">
      <c r="A156" s="14"/>
      <c r="B156" s="245"/>
      <c r="C156" s="246"/>
      <c r="D156" s="236" t="s">
        <v>159</v>
      </c>
      <c r="E156" s="247" t="s">
        <v>19</v>
      </c>
      <c r="F156" s="248" t="s">
        <v>503</v>
      </c>
      <c r="G156" s="246"/>
      <c r="H156" s="249">
        <v>268.13999999999999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159</v>
      </c>
      <c r="AU156" s="255" t="s">
        <v>82</v>
      </c>
      <c r="AV156" s="14" t="s">
        <v>82</v>
      </c>
      <c r="AW156" s="14" t="s">
        <v>31</v>
      </c>
      <c r="AX156" s="14" t="s">
        <v>76</v>
      </c>
      <c r="AY156" s="255" t="s">
        <v>147</v>
      </c>
    </row>
    <row r="157" s="2" customFormat="1" ht="24.15" customHeight="1">
      <c r="A157" s="41"/>
      <c r="B157" s="42"/>
      <c r="C157" s="216" t="s">
        <v>148</v>
      </c>
      <c r="D157" s="216" t="s">
        <v>150</v>
      </c>
      <c r="E157" s="217" t="s">
        <v>504</v>
      </c>
      <c r="F157" s="218" t="s">
        <v>505</v>
      </c>
      <c r="G157" s="219" t="s">
        <v>219</v>
      </c>
      <c r="H157" s="220">
        <v>6</v>
      </c>
      <c r="I157" s="221"/>
      <c r="J157" s="222">
        <f>ROUND(I157*H157,2)</f>
        <v>0</v>
      </c>
      <c r="K157" s="218" t="s">
        <v>154</v>
      </c>
      <c r="L157" s="47"/>
      <c r="M157" s="223" t="s">
        <v>19</v>
      </c>
      <c r="N157" s="224" t="s">
        <v>41</v>
      </c>
      <c r="O157" s="87"/>
      <c r="P157" s="225">
        <f>O157*H157</f>
        <v>0</v>
      </c>
      <c r="Q157" s="225">
        <v>0.056439999999999997</v>
      </c>
      <c r="R157" s="225">
        <f>Q157*H157</f>
        <v>0.33864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155</v>
      </c>
      <c r="AT157" s="227" t="s">
        <v>150</v>
      </c>
      <c r="AU157" s="227" t="s">
        <v>82</v>
      </c>
      <c r="AY157" s="20" t="s">
        <v>147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82</v>
      </c>
      <c r="BK157" s="228">
        <f>ROUND(I157*H157,2)</f>
        <v>0</v>
      </c>
      <c r="BL157" s="20" t="s">
        <v>155</v>
      </c>
      <c r="BM157" s="227" t="s">
        <v>506</v>
      </c>
    </row>
    <row r="158" s="2" customFormat="1">
      <c r="A158" s="41"/>
      <c r="B158" s="42"/>
      <c r="C158" s="43"/>
      <c r="D158" s="229" t="s">
        <v>157</v>
      </c>
      <c r="E158" s="43"/>
      <c r="F158" s="230" t="s">
        <v>507</v>
      </c>
      <c r="G158" s="43"/>
      <c r="H158" s="43"/>
      <c r="I158" s="231"/>
      <c r="J158" s="43"/>
      <c r="K158" s="43"/>
      <c r="L158" s="47"/>
      <c r="M158" s="232"/>
      <c r="N158" s="23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157</v>
      </c>
      <c r="AU158" s="20" t="s">
        <v>82</v>
      </c>
    </row>
    <row r="159" s="14" customFormat="1">
      <c r="A159" s="14"/>
      <c r="B159" s="245"/>
      <c r="C159" s="246"/>
      <c r="D159" s="236" t="s">
        <v>159</v>
      </c>
      <c r="E159" s="247" t="s">
        <v>19</v>
      </c>
      <c r="F159" s="248" t="s">
        <v>508</v>
      </c>
      <c r="G159" s="246"/>
      <c r="H159" s="249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159</v>
      </c>
      <c r="AU159" s="255" t="s">
        <v>82</v>
      </c>
      <c r="AV159" s="14" t="s">
        <v>82</v>
      </c>
      <c r="AW159" s="14" t="s">
        <v>31</v>
      </c>
      <c r="AX159" s="14" t="s">
        <v>69</v>
      </c>
      <c r="AY159" s="255" t="s">
        <v>147</v>
      </c>
    </row>
    <row r="160" s="14" customFormat="1">
      <c r="A160" s="14"/>
      <c r="B160" s="245"/>
      <c r="C160" s="246"/>
      <c r="D160" s="236" t="s">
        <v>159</v>
      </c>
      <c r="E160" s="247" t="s">
        <v>19</v>
      </c>
      <c r="F160" s="248" t="s">
        <v>509</v>
      </c>
      <c r="G160" s="246"/>
      <c r="H160" s="249">
        <v>4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159</v>
      </c>
      <c r="AU160" s="255" t="s">
        <v>82</v>
      </c>
      <c r="AV160" s="14" t="s">
        <v>82</v>
      </c>
      <c r="AW160" s="14" t="s">
        <v>31</v>
      </c>
      <c r="AX160" s="14" t="s">
        <v>69</v>
      </c>
      <c r="AY160" s="255" t="s">
        <v>147</v>
      </c>
    </row>
    <row r="161" s="14" customFormat="1">
      <c r="A161" s="14"/>
      <c r="B161" s="245"/>
      <c r="C161" s="246"/>
      <c r="D161" s="236" t="s">
        <v>159</v>
      </c>
      <c r="E161" s="247" t="s">
        <v>19</v>
      </c>
      <c r="F161" s="248" t="s">
        <v>510</v>
      </c>
      <c r="G161" s="246"/>
      <c r="H161" s="249">
        <v>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159</v>
      </c>
      <c r="AU161" s="255" t="s">
        <v>82</v>
      </c>
      <c r="AV161" s="14" t="s">
        <v>82</v>
      </c>
      <c r="AW161" s="14" t="s">
        <v>31</v>
      </c>
      <c r="AX161" s="14" t="s">
        <v>69</v>
      </c>
      <c r="AY161" s="255" t="s">
        <v>147</v>
      </c>
    </row>
    <row r="162" s="15" customFormat="1">
      <c r="A162" s="15"/>
      <c r="B162" s="256"/>
      <c r="C162" s="257"/>
      <c r="D162" s="236" t="s">
        <v>159</v>
      </c>
      <c r="E162" s="258" t="s">
        <v>19</v>
      </c>
      <c r="F162" s="259" t="s">
        <v>163</v>
      </c>
      <c r="G162" s="257"/>
      <c r="H162" s="260">
        <v>6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159</v>
      </c>
      <c r="AU162" s="266" t="s">
        <v>82</v>
      </c>
      <c r="AV162" s="15" t="s">
        <v>155</v>
      </c>
      <c r="AW162" s="15" t="s">
        <v>31</v>
      </c>
      <c r="AX162" s="15" t="s">
        <v>76</v>
      </c>
      <c r="AY162" s="266" t="s">
        <v>147</v>
      </c>
    </row>
    <row r="163" s="2" customFormat="1" ht="21.75" customHeight="1">
      <c r="A163" s="41"/>
      <c r="B163" s="42"/>
      <c r="C163" s="270" t="s">
        <v>208</v>
      </c>
      <c r="D163" s="270" t="s">
        <v>468</v>
      </c>
      <c r="E163" s="271" t="s">
        <v>511</v>
      </c>
      <c r="F163" s="272" t="s">
        <v>512</v>
      </c>
      <c r="G163" s="273" t="s">
        <v>219</v>
      </c>
      <c r="H163" s="274">
        <v>1</v>
      </c>
      <c r="I163" s="275"/>
      <c r="J163" s="276">
        <f>ROUND(I163*H163,2)</f>
        <v>0</v>
      </c>
      <c r="K163" s="272" t="s">
        <v>154</v>
      </c>
      <c r="L163" s="277"/>
      <c r="M163" s="278" t="s">
        <v>19</v>
      </c>
      <c r="N163" s="279" t="s">
        <v>41</v>
      </c>
      <c r="O163" s="87"/>
      <c r="P163" s="225">
        <f>O163*H163</f>
        <v>0</v>
      </c>
      <c r="Q163" s="225">
        <v>0.01553</v>
      </c>
      <c r="R163" s="225">
        <f>Q163*H163</f>
        <v>0.01553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200</v>
      </c>
      <c r="AT163" s="227" t="s">
        <v>468</v>
      </c>
      <c r="AU163" s="227" t="s">
        <v>82</v>
      </c>
      <c r="AY163" s="20" t="s">
        <v>147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82</v>
      </c>
      <c r="BK163" s="228">
        <f>ROUND(I163*H163,2)</f>
        <v>0</v>
      </c>
      <c r="BL163" s="20" t="s">
        <v>155</v>
      </c>
      <c r="BM163" s="227" t="s">
        <v>513</v>
      </c>
    </row>
    <row r="164" s="2" customFormat="1" ht="21.75" customHeight="1">
      <c r="A164" s="41"/>
      <c r="B164" s="42"/>
      <c r="C164" s="270" t="s">
        <v>216</v>
      </c>
      <c r="D164" s="270" t="s">
        <v>468</v>
      </c>
      <c r="E164" s="271" t="s">
        <v>514</v>
      </c>
      <c r="F164" s="272" t="s">
        <v>515</v>
      </c>
      <c r="G164" s="273" t="s">
        <v>219</v>
      </c>
      <c r="H164" s="274">
        <v>4</v>
      </c>
      <c r="I164" s="275"/>
      <c r="J164" s="276">
        <f>ROUND(I164*H164,2)</f>
        <v>0</v>
      </c>
      <c r="K164" s="272" t="s">
        <v>154</v>
      </c>
      <c r="L164" s="277"/>
      <c r="M164" s="278" t="s">
        <v>19</v>
      </c>
      <c r="N164" s="279" t="s">
        <v>41</v>
      </c>
      <c r="O164" s="87"/>
      <c r="P164" s="225">
        <f>O164*H164</f>
        <v>0</v>
      </c>
      <c r="Q164" s="225">
        <v>0.01521</v>
      </c>
      <c r="R164" s="225">
        <f>Q164*H164</f>
        <v>0.060839999999999998</v>
      </c>
      <c r="S164" s="225">
        <v>0</v>
      </c>
      <c r="T164" s="226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7" t="s">
        <v>200</v>
      </c>
      <c r="AT164" s="227" t="s">
        <v>468</v>
      </c>
      <c r="AU164" s="227" t="s">
        <v>82</v>
      </c>
      <c r="AY164" s="20" t="s">
        <v>147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82</v>
      </c>
      <c r="BK164" s="228">
        <f>ROUND(I164*H164,2)</f>
        <v>0</v>
      </c>
      <c r="BL164" s="20" t="s">
        <v>155</v>
      </c>
      <c r="BM164" s="227" t="s">
        <v>516</v>
      </c>
    </row>
    <row r="165" s="2" customFormat="1" ht="21.75" customHeight="1">
      <c r="A165" s="41"/>
      <c r="B165" s="42"/>
      <c r="C165" s="270" t="s">
        <v>8</v>
      </c>
      <c r="D165" s="270" t="s">
        <v>468</v>
      </c>
      <c r="E165" s="271" t="s">
        <v>517</v>
      </c>
      <c r="F165" s="272" t="s">
        <v>518</v>
      </c>
      <c r="G165" s="273" t="s">
        <v>219</v>
      </c>
      <c r="H165" s="274">
        <v>1</v>
      </c>
      <c r="I165" s="275"/>
      <c r="J165" s="276">
        <f>ROUND(I165*H165,2)</f>
        <v>0</v>
      </c>
      <c r="K165" s="272" t="s">
        <v>154</v>
      </c>
      <c r="L165" s="277"/>
      <c r="M165" s="278" t="s">
        <v>19</v>
      </c>
      <c r="N165" s="279" t="s">
        <v>41</v>
      </c>
      <c r="O165" s="87"/>
      <c r="P165" s="225">
        <f>O165*H165</f>
        <v>0</v>
      </c>
      <c r="Q165" s="225">
        <v>0.014579999999999999</v>
      </c>
      <c r="R165" s="225">
        <f>Q165*H165</f>
        <v>0.014579999999999999</v>
      </c>
      <c r="S165" s="225">
        <v>0</v>
      </c>
      <c r="T165" s="22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7" t="s">
        <v>200</v>
      </c>
      <c r="AT165" s="227" t="s">
        <v>468</v>
      </c>
      <c r="AU165" s="227" t="s">
        <v>82</v>
      </c>
      <c r="AY165" s="20" t="s">
        <v>147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82</v>
      </c>
      <c r="BK165" s="228">
        <f>ROUND(I165*H165,2)</f>
        <v>0</v>
      </c>
      <c r="BL165" s="20" t="s">
        <v>155</v>
      </c>
      <c r="BM165" s="227" t="s">
        <v>519</v>
      </c>
    </row>
    <row r="166" s="12" customFormat="1" ht="22.8" customHeight="1">
      <c r="A166" s="12"/>
      <c r="B166" s="200"/>
      <c r="C166" s="201"/>
      <c r="D166" s="202" t="s">
        <v>68</v>
      </c>
      <c r="E166" s="214" t="s">
        <v>520</v>
      </c>
      <c r="F166" s="214" t="s">
        <v>521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SUM(P167:P168)</f>
        <v>0</v>
      </c>
      <c r="Q166" s="208"/>
      <c r="R166" s="209">
        <f>SUM(R167:R168)</f>
        <v>0</v>
      </c>
      <c r="S166" s="208"/>
      <c r="T166" s="21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76</v>
      </c>
      <c r="AT166" s="212" t="s">
        <v>68</v>
      </c>
      <c r="AU166" s="212" t="s">
        <v>76</v>
      </c>
      <c r="AY166" s="211" t="s">
        <v>147</v>
      </c>
      <c r="BK166" s="213">
        <f>SUM(BK167:BK168)</f>
        <v>0</v>
      </c>
    </row>
    <row r="167" s="2" customFormat="1" ht="33" customHeight="1">
      <c r="A167" s="41"/>
      <c r="B167" s="42"/>
      <c r="C167" s="216" t="s">
        <v>228</v>
      </c>
      <c r="D167" s="216" t="s">
        <v>150</v>
      </c>
      <c r="E167" s="217" t="s">
        <v>522</v>
      </c>
      <c r="F167" s="218" t="s">
        <v>523</v>
      </c>
      <c r="G167" s="219" t="s">
        <v>265</v>
      </c>
      <c r="H167" s="220">
        <v>4.9020000000000001</v>
      </c>
      <c r="I167" s="221"/>
      <c r="J167" s="222">
        <f>ROUND(I167*H167,2)</f>
        <v>0</v>
      </c>
      <c r="K167" s="218" t="s">
        <v>154</v>
      </c>
      <c r="L167" s="47"/>
      <c r="M167" s="223" t="s">
        <v>19</v>
      </c>
      <c r="N167" s="224" t="s">
        <v>41</v>
      </c>
      <c r="O167" s="87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155</v>
      </c>
      <c r="AT167" s="227" t="s">
        <v>150</v>
      </c>
      <c r="AU167" s="227" t="s">
        <v>82</v>
      </c>
      <c r="AY167" s="20" t="s">
        <v>147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82</v>
      </c>
      <c r="BK167" s="228">
        <f>ROUND(I167*H167,2)</f>
        <v>0</v>
      </c>
      <c r="BL167" s="20" t="s">
        <v>155</v>
      </c>
      <c r="BM167" s="227" t="s">
        <v>524</v>
      </c>
    </row>
    <row r="168" s="2" customFormat="1">
      <c r="A168" s="41"/>
      <c r="B168" s="42"/>
      <c r="C168" s="43"/>
      <c r="D168" s="229" t="s">
        <v>157</v>
      </c>
      <c r="E168" s="43"/>
      <c r="F168" s="230" t="s">
        <v>525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157</v>
      </c>
      <c r="AU168" s="20" t="s">
        <v>82</v>
      </c>
    </row>
    <row r="169" s="12" customFormat="1" ht="25.92" customHeight="1">
      <c r="A169" s="12"/>
      <c r="B169" s="200"/>
      <c r="C169" s="201"/>
      <c r="D169" s="202" t="s">
        <v>68</v>
      </c>
      <c r="E169" s="203" t="s">
        <v>299</v>
      </c>
      <c r="F169" s="203" t="s">
        <v>300</v>
      </c>
      <c r="G169" s="201"/>
      <c r="H169" s="201"/>
      <c r="I169" s="204"/>
      <c r="J169" s="205">
        <f>BK169</f>
        <v>0</v>
      </c>
      <c r="K169" s="201"/>
      <c r="L169" s="206"/>
      <c r="M169" s="207"/>
      <c r="N169" s="208"/>
      <c r="O169" s="208"/>
      <c r="P169" s="209">
        <f>P170+P216+P252+P314+P341+P380+P406+P418</f>
        <v>0</v>
      </c>
      <c r="Q169" s="208"/>
      <c r="R169" s="209">
        <f>R170+R216+R252+R314+R341+R380+R406+R418</f>
        <v>9.0524523800000001</v>
      </c>
      <c r="S169" s="208"/>
      <c r="T169" s="210">
        <f>T170+T216+T252+T314+T341+T380+T406+T418</f>
        <v>0.10742554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82</v>
      </c>
      <c r="AT169" s="212" t="s">
        <v>68</v>
      </c>
      <c r="AU169" s="212" t="s">
        <v>69</v>
      </c>
      <c r="AY169" s="211" t="s">
        <v>147</v>
      </c>
      <c r="BK169" s="213">
        <f>BK170+BK216+BK252+BK314+BK341+BK380+BK406+BK418</f>
        <v>0</v>
      </c>
    </row>
    <row r="170" s="12" customFormat="1" ht="22.8" customHeight="1">
      <c r="A170" s="12"/>
      <c r="B170" s="200"/>
      <c r="C170" s="201"/>
      <c r="D170" s="202" t="s">
        <v>68</v>
      </c>
      <c r="E170" s="214" t="s">
        <v>301</v>
      </c>
      <c r="F170" s="214" t="s">
        <v>302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SUM(P171:P215)</f>
        <v>0</v>
      </c>
      <c r="Q170" s="208"/>
      <c r="R170" s="209">
        <f>SUM(R171:R215)</f>
        <v>1.1491747999999999</v>
      </c>
      <c r="S170" s="208"/>
      <c r="T170" s="210">
        <f>SUM(T171:T215)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82</v>
      </c>
      <c r="AT170" s="212" t="s">
        <v>68</v>
      </c>
      <c r="AU170" s="212" t="s">
        <v>76</v>
      </c>
      <c r="AY170" s="211" t="s">
        <v>147</v>
      </c>
      <c r="BK170" s="213">
        <f>SUM(BK171:BK215)</f>
        <v>0</v>
      </c>
    </row>
    <row r="171" s="2" customFormat="1" ht="24.15" customHeight="1">
      <c r="A171" s="41"/>
      <c r="B171" s="42"/>
      <c r="C171" s="216" t="s">
        <v>235</v>
      </c>
      <c r="D171" s="216" t="s">
        <v>150</v>
      </c>
      <c r="E171" s="217" t="s">
        <v>526</v>
      </c>
      <c r="F171" s="218" t="s">
        <v>527</v>
      </c>
      <c r="G171" s="219" t="s">
        <v>171</v>
      </c>
      <c r="H171" s="220">
        <v>101.166</v>
      </c>
      <c r="I171" s="221"/>
      <c r="J171" s="222">
        <f>ROUND(I171*H171,2)</f>
        <v>0</v>
      </c>
      <c r="K171" s="218" t="s">
        <v>154</v>
      </c>
      <c r="L171" s="47"/>
      <c r="M171" s="223" t="s">
        <v>19</v>
      </c>
      <c r="N171" s="224" t="s">
        <v>41</v>
      </c>
      <c r="O171" s="87"/>
      <c r="P171" s="225">
        <f>O171*H171</f>
        <v>0</v>
      </c>
      <c r="Q171" s="225">
        <v>0.00029999999999999997</v>
      </c>
      <c r="R171" s="225">
        <f>Q171*H171</f>
        <v>0.030349799999999996</v>
      </c>
      <c r="S171" s="225">
        <v>0</v>
      </c>
      <c r="T171" s="22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7" t="s">
        <v>247</v>
      </c>
      <c r="AT171" s="227" t="s">
        <v>150</v>
      </c>
      <c r="AU171" s="227" t="s">
        <v>82</v>
      </c>
      <c r="AY171" s="20" t="s">
        <v>147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82</v>
      </c>
      <c r="BK171" s="228">
        <f>ROUND(I171*H171,2)</f>
        <v>0</v>
      </c>
      <c r="BL171" s="20" t="s">
        <v>247</v>
      </c>
      <c r="BM171" s="227" t="s">
        <v>528</v>
      </c>
    </row>
    <row r="172" s="2" customFormat="1">
      <c r="A172" s="41"/>
      <c r="B172" s="42"/>
      <c r="C172" s="43"/>
      <c r="D172" s="229" t="s">
        <v>157</v>
      </c>
      <c r="E172" s="43"/>
      <c r="F172" s="230" t="s">
        <v>529</v>
      </c>
      <c r="G172" s="43"/>
      <c r="H172" s="43"/>
      <c r="I172" s="231"/>
      <c r="J172" s="43"/>
      <c r="K172" s="43"/>
      <c r="L172" s="47"/>
      <c r="M172" s="232"/>
      <c r="N172" s="23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157</v>
      </c>
      <c r="AU172" s="20" t="s">
        <v>82</v>
      </c>
    </row>
    <row r="173" s="14" customFormat="1">
      <c r="A173" s="14"/>
      <c r="B173" s="245"/>
      <c r="C173" s="246"/>
      <c r="D173" s="236" t="s">
        <v>159</v>
      </c>
      <c r="E173" s="247" t="s">
        <v>19</v>
      </c>
      <c r="F173" s="248" t="s">
        <v>530</v>
      </c>
      <c r="G173" s="246"/>
      <c r="H173" s="249">
        <v>3.5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159</v>
      </c>
      <c r="AU173" s="255" t="s">
        <v>82</v>
      </c>
      <c r="AV173" s="14" t="s">
        <v>82</v>
      </c>
      <c r="AW173" s="14" t="s">
        <v>31</v>
      </c>
      <c r="AX173" s="14" t="s">
        <v>69</v>
      </c>
      <c r="AY173" s="255" t="s">
        <v>147</v>
      </c>
    </row>
    <row r="174" s="14" customFormat="1">
      <c r="A174" s="14"/>
      <c r="B174" s="245"/>
      <c r="C174" s="246"/>
      <c r="D174" s="236" t="s">
        <v>159</v>
      </c>
      <c r="E174" s="247" t="s">
        <v>19</v>
      </c>
      <c r="F174" s="248" t="s">
        <v>531</v>
      </c>
      <c r="G174" s="246"/>
      <c r="H174" s="249">
        <v>8.4299999999999997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159</v>
      </c>
      <c r="AU174" s="255" t="s">
        <v>82</v>
      </c>
      <c r="AV174" s="14" t="s">
        <v>82</v>
      </c>
      <c r="AW174" s="14" t="s">
        <v>31</v>
      </c>
      <c r="AX174" s="14" t="s">
        <v>69</v>
      </c>
      <c r="AY174" s="255" t="s">
        <v>147</v>
      </c>
    </row>
    <row r="175" s="14" customFormat="1">
      <c r="A175" s="14"/>
      <c r="B175" s="245"/>
      <c r="C175" s="246"/>
      <c r="D175" s="236" t="s">
        <v>159</v>
      </c>
      <c r="E175" s="247" t="s">
        <v>19</v>
      </c>
      <c r="F175" s="248" t="s">
        <v>532</v>
      </c>
      <c r="G175" s="246"/>
      <c r="H175" s="249">
        <v>7.0499999999999998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159</v>
      </c>
      <c r="AU175" s="255" t="s">
        <v>82</v>
      </c>
      <c r="AV175" s="14" t="s">
        <v>82</v>
      </c>
      <c r="AW175" s="14" t="s">
        <v>31</v>
      </c>
      <c r="AX175" s="14" t="s">
        <v>69</v>
      </c>
      <c r="AY175" s="255" t="s">
        <v>147</v>
      </c>
    </row>
    <row r="176" s="14" customFormat="1">
      <c r="A176" s="14"/>
      <c r="B176" s="245"/>
      <c r="C176" s="246"/>
      <c r="D176" s="236" t="s">
        <v>159</v>
      </c>
      <c r="E176" s="247" t="s">
        <v>19</v>
      </c>
      <c r="F176" s="248" t="s">
        <v>533</v>
      </c>
      <c r="G176" s="246"/>
      <c r="H176" s="249">
        <v>3.6499999999999999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159</v>
      </c>
      <c r="AU176" s="255" t="s">
        <v>82</v>
      </c>
      <c r="AV176" s="14" t="s">
        <v>82</v>
      </c>
      <c r="AW176" s="14" t="s">
        <v>31</v>
      </c>
      <c r="AX176" s="14" t="s">
        <v>69</v>
      </c>
      <c r="AY176" s="255" t="s">
        <v>147</v>
      </c>
    </row>
    <row r="177" s="14" customFormat="1">
      <c r="A177" s="14"/>
      <c r="B177" s="245"/>
      <c r="C177" s="246"/>
      <c r="D177" s="236" t="s">
        <v>159</v>
      </c>
      <c r="E177" s="247" t="s">
        <v>19</v>
      </c>
      <c r="F177" s="248" t="s">
        <v>534</v>
      </c>
      <c r="G177" s="246"/>
      <c r="H177" s="249">
        <v>26.436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159</v>
      </c>
      <c r="AU177" s="255" t="s">
        <v>82</v>
      </c>
      <c r="AV177" s="14" t="s">
        <v>82</v>
      </c>
      <c r="AW177" s="14" t="s">
        <v>31</v>
      </c>
      <c r="AX177" s="14" t="s">
        <v>69</v>
      </c>
      <c r="AY177" s="255" t="s">
        <v>147</v>
      </c>
    </row>
    <row r="178" s="14" customFormat="1">
      <c r="A178" s="14"/>
      <c r="B178" s="245"/>
      <c r="C178" s="246"/>
      <c r="D178" s="236" t="s">
        <v>159</v>
      </c>
      <c r="E178" s="247" t="s">
        <v>19</v>
      </c>
      <c r="F178" s="248" t="s">
        <v>535</v>
      </c>
      <c r="G178" s="246"/>
      <c r="H178" s="249">
        <v>25.079999999999998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159</v>
      </c>
      <c r="AU178" s="255" t="s">
        <v>82</v>
      </c>
      <c r="AV178" s="14" t="s">
        <v>82</v>
      </c>
      <c r="AW178" s="14" t="s">
        <v>31</v>
      </c>
      <c r="AX178" s="14" t="s">
        <v>69</v>
      </c>
      <c r="AY178" s="255" t="s">
        <v>147</v>
      </c>
    </row>
    <row r="179" s="16" customFormat="1">
      <c r="A179" s="16"/>
      <c r="B179" s="280"/>
      <c r="C179" s="281"/>
      <c r="D179" s="236" t="s">
        <v>159</v>
      </c>
      <c r="E179" s="282" t="s">
        <v>19</v>
      </c>
      <c r="F179" s="283" t="s">
        <v>536</v>
      </c>
      <c r="G179" s="281"/>
      <c r="H179" s="284">
        <v>74.146000000000001</v>
      </c>
      <c r="I179" s="285"/>
      <c r="J179" s="281"/>
      <c r="K179" s="281"/>
      <c r="L179" s="286"/>
      <c r="M179" s="287"/>
      <c r="N179" s="288"/>
      <c r="O179" s="288"/>
      <c r="P179" s="288"/>
      <c r="Q179" s="288"/>
      <c r="R179" s="288"/>
      <c r="S179" s="288"/>
      <c r="T179" s="289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0" t="s">
        <v>159</v>
      </c>
      <c r="AU179" s="290" t="s">
        <v>82</v>
      </c>
      <c r="AV179" s="16" t="s">
        <v>103</v>
      </c>
      <c r="AW179" s="16" t="s">
        <v>31</v>
      </c>
      <c r="AX179" s="16" t="s">
        <v>69</v>
      </c>
      <c r="AY179" s="290" t="s">
        <v>147</v>
      </c>
    </row>
    <row r="180" s="14" customFormat="1">
      <c r="A180" s="14"/>
      <c r="B180" s="245"/>
      <c r="C180" s="246"/>
      <c r="D180" s="236" t="s">
        <v>159</v>
      </c>
      <c r="E180" s="247" t="s">
        <v>19</v>
      </c>
      <c r="F180" s="248" t="s">
        <v>537</v>
      </c>
      <c r="G180" s="246"/>
      <c r="H180" s="249">
        <v>9.0999999999999996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159</v>
      </c>
      <c r="AU180" s="255" t="s">
        <v>82</v>
      </c>
      <c r="AV180" s="14" t="s">
        <v>82</v>
      </c>
      <c r="AW180" s="14" t="s">
        <v>31</v>
      </c>
      <c r="AX180" s="14" t="s">
        <v>69</v>
      </c>
      <c r="AY180" s="255" t="s">
        <v>147</v>
      </c>
    </row>
    <row r="181" s="14" customFormat="1">
      <c r="A181" s="14"/>
      <c r="B181" s="245"/>
      <c r="C181" s="246"/>
      <c r="D181" s="236" t="s">
        <v>159</v>
      </c>
      <c r="E181" s="247" t="s">
        <v>19</v>
      </c>
      <c r="F181" s="248" t="s">
        <v>538</v>
      </c>
      <c r="G181" s="246"/>
      <c r="H181" s="249">
        <v>14.42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159</v>
      </c>
      <c r="AU181" s="255" t="s">
        <v>82</v>
      </c>
      <c r="AV181" s="14" t="s">
        <v>82</v>
      </c>
      <c r="AW181" s="14" t="s">
        <v>31</v>
      </c>
      <c r="AX181" s="14" t="s">
        <v>69</v>
      </c>
      <c r="AY181" s="255" t="s">
        <v>147</v>
      </c>
    </row>
    <row r="182" s="14" customFormat="1">
      <c r="A182" s="14"/>
      <c r="B182" s="245"/>
      <c r="C182" s="246"/>
      <c r="D182" s="236" t="s">
        <v>159</v>
      </c>
      <c r="E182" s="247" t="s">
        <v>19</v>
      </c>
      <c r="F182" s="248" t="s">
        <v>539</v>
      </c>
      <c r="G182" s="246"/>
      <c r="H182" s="249">
        <v>3.5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159</v>
      </c>
      <c r="AU182" s="255" t="s">
        <v>82</v>
      </c>
      <c r="AV182" s="14" t="s">
        <v>82</v>
      </c>
      <c r="AW182" s="14" t="s">
        <v>31</v>
      </c>
      <c r="AX182" s="14" t="s">
        <v>69</v>
      </c>
      <c r="AY182" s="255" t="s">
        <v>147</v>
      </c>
    </row>
    <row r="183" s="16" customFormat="1">
      <c r="A183" s="16"/>
      <c r="B183" s="280"/>
      <c r="C183" s="281"/>
      <c r="D183" s="236" t="s">
        <v>159</v>
      </c>
      <c r="E183" s="282" t="s">
        <v>19</v>
      </c>
      <c r="F183" s="283" t="s">
        <v>536</v>
      </c>
      <c r="G183" s="281"/>
      <c r="H183" s="284">
        <v>27.02</v>
      </c>
      <c r="I183" s="285"/>
      <c r="J183" s="281"/>
      <c r="K183" s="281"/>
      <c r="L183" s="286"/>
      <c r="M183" s="287"/>
      <c r="N183" s="288"/>
      <c r="O183" s="288"/>
      <c r="P183" s="288"/>
      <c r="Q183" s="288"/>
      <c r="R183" s="288"/>
      <c r="S183" s="288"/>
      <c r="T183" s="28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0" t="s">
        <v>159</v>
      </c>
      <c r="AU183" s="290" t="s">
        <v>82</v>
      </c>
      <c r="AV183" s="16" t="s">
        <v>103</v>
      </c>
      <c r="AW183" s="16" t="s">
        <v>31</v>
      </c>
      <c r="AX183" s="16" t="s">
        <v>69</v>
      </c>
      <c r="AY183" s="290" t="s">
        <v>147</v>
      </c>
    </row>
    <row r="184" s="15" customFormat="1">
      <c r="A184" s="15"/>
      <c r="B184" s="256"/>
      <c r="C184" s="257"/>
      <c r="D184" s="236" t="s">
        <v>159</v>
      </c>
      <c r="E184" s="258" t="s">
        <v>19</v>
      </c>
      <c r="F184" s="259" t="s">
        <v>163</v>
      </c>
      <c r="G184" s="257"/>
      <c r="H184" s="260">
        <v>101.166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6" t="s">
        <v>159</v>
      </c>
      <c r="AU184" s="266" t="s">
        <v>82</v>
      </c>
      <c r="AV184" s="15" t="s">
        <v>155</v>
      </c>
      <c r="AW184" s="15" t="s">
        <v>31</v>
      </c>
      <c r="AX184" s="15" t="s">
        <v>76</v>
      </c>
      <c r="AY184" s="266" t="s">
        <v>147</v>
      </c>
    </row>
    <row r="185" s="2" customFormat="1" ht="16.5" customHeight="1">
      <c r="A185" s="41"/>
      <c r="B185" s="42"/>
      <c r="C185" s="270" t="s">
        <v>241</v>
      </c>
      <c r="D185" s="270" t="s">
        <v>468</v>
      </c>
      <c r="E185" s="271" t="s">
        <v>540</v>
      </c>
      <c r="F185" s="272" t="s">
        <v>541</v>
      </c>
      <c r="G185" s="273" t="s">
        <v>171</v>
      </c>
      <c r="H185" s="274">
        <v>77.852999999999994</v>
      </c>
      <c r="I185" s="275"/>
      <c r="J185" s="276">
        <f>ROUND(I185*H185,2)</f>
        <v>0</v>
      </c>
      <c r="K185" s="272" t="s">
        <v>154</v>
      </c>
      <c r="L185" s="277"/>
      <c r="M185" s="278" t="s">
        <v>19</v>
      </c>
      <c r="N185" s="279" t="s">
        <v>41</v>
      </c>
      <c r="O185" s="87"/>
      <c r="P185" s="225">
        <f>O185*H185</f>
        <v>0</v>
      </c>
      <c r="Q185" s="225">
        <v>0.0014</v>
      </c>
      <c r="R185" s="225">
        <f>Q185*H185</f>
        <v>0.10899419999999999</v>
      </c>
      <c r="S185" s="225">
        <v>0</v>
      </c>
      <c r="T185" s="226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7" t="s">
        <v>357</v>
      </c>
      <c r="AT185" s="227" t="s">
        <v>468</v>
      </c>
      <c r="AU185" s="227" t="s">
        <v>82</v>
      </c>
      <c r="AY185" s="20" t="s">
        <v>147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82</v>
      </c>
      <c r="BK185" s="228">
        <f>ROUND(I185*H185,2)</f>
        <v>0</v>
      </c>
      <c r="BL185" s="20" t="s">
        <v>247</v>
      </c>
      <c r="BM185" s="227" t="s">
        <v>542</v>
      </c>
    </row>
    <row r="186" s="14" customFormat="1">
      <c r="A186" s="14"/>
      <c r="B186" s="245"/>
      <c r="C186" s="246"/>
      <c r="D186" s="236" t="s">
        <v>159</v>
      </c>
      <c r="E186" s="247" t="s">
        <v>19</v>
      </c>
      <c r="F186" s="248" t="s">
        <v>543</v>
      </c>
      <c r="G186" s="246"/>
      <c r="H186" s="249">
        <v>74.146000000000001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159</v>
      </c>
      <c r="AU186" s="255" t="s">
        <v>82</v>
      </c>
      <c r="AV186" s="14" t="s">
        <v>82</v>
      </c>
      <c r="AW186" s="14" t="s">
        <v>31</v>
      </c>
      <c r="AX186" s="14" t="s">
        <v>69</v>
      </c>
      <c r="AY186" s="255" t="s">
        <v>147</v>
      </c>
    </row>
    <row r="187" s="14" customFormat="1">
      <c r="A187" s="14"/>
      <c r="B187" s="245"/>
      <c r="C187" s="246"/>
      <c r="D187" s="236" t="s">
        <v>159</v>
      </c>
      <c r="E187" s="247" t="s">
        <v>19</v>
      </c>
      <c r="F187" s="248" t="s">
        <v>544</v>
      </c>
      <c r="G187" s="246"/>
      <c r="H187" s="249">
        <v>77.852999999999994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159</v>
      </c>
      <c r="AU187" s="255" t="s">
        <v>82</v>
      </c>
      <c r="AV187" s="14" t="s">
        <v>82</v>
      </c>
      <c r="AW187" s="14" t="s">
        <v>31</v>
      </c>
      <c r="AX187" s="14" t="s">
        <v>76</v>
      </c>
      <c r="AY187" s="255" t="s">
        <v>147</v>
      </c>
    </row>
    <row r="188" s="2" customFormat="1" ht="16.5" customHeight="1">
      <c r="A188" s="41"/>
      <c r="B188" s="42"/>
      <c r="C188" s="270" t="s">
        <v>247</v>
      </c>
      <c r="D188" s="270" t="s">
        <v>468</v>
      </c>
      <c r="E188" s="271" t="s">
        <v>545</v>
      </c>
      <c r="F188" s="272" t="s">
        <v>546</v>
      </c>
      <c r="G188" s="273" t="s">
        <v>171</v>
      </c>
      <c r="H188" s="274">
        <v>27.02</v>
      </c>
      <c r="I188" s="275"/>
      <c r="J188" s="276">
        <f>ROUND(I188*H188,2)</f>
        <v>0</v>
      </c>
      <c r="K188" s="272" t="s">
        <v>154</v>
      </c>
      <c r="L188" s="277"/>
      <c r="M188" s="278" t="s">
        <v>19</v>
      </c>
      <c r="N188" s="279" t="s">
        <v>41</v>
      </c>
      <c r="O188" s="87"/>
      <c r="P188" s="225">
        <f>O188*H188</f>
        <v>0</v>
      </c>
      <c r="Q188" s="225">
        <v>0.0047999999999999996</v>
      </c>
      <c r="R188" s="225">
        <f>Q188*H188</f>
        <v>0.12969599999999998</v>
      </c>
      <c r="S188" s="225">
        <v>0</v>
      </c>
      <c r="T188" s="22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7" t="s">
        <v>357</v>
      </c>
      <c r="AT188" s="227" t="s">
        <v>468</v>
      </c>
      <c r="AU188" s="227" t="s">
        <v>82</v>
      </c>
      <c r="AY188" s="20" t="s">
        <v>147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82</v>
      </c>
      <c r="BK188" s="228">
        <f>ROUND(I188*H188,2)</f>
        <v>0</v>
      </c>
      <c r="BL188" s="20" t="s">
        <v>247</v>
      </c>
      <c r="BM188" s="227" t="s">
        <v>547</v>
      </c>
    </row>
    <row r="189" s="14" customFormat="1">
      <c r="A189" s="14"/>
      <c r="B189" s="245"/>
      <c r="C189" s="246"/>
      <c r="D189" s="236" t="s">
        <v>159</v>
      </c>
      <c r="E189" s="247" t="s">
        <v>19</v>
      </c>
      <c r="F189" s="248" t="s">
        <v>548</v>
      </c>
      <c r="G189" s="246"/>
      <c r="H189" s="249">
        <v>27.02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159</v>
      </c>
      <c r="AU189" s="255" t="s">
        <v>82</v>
      </c>
      <c r="AV189" s="14" t="s">
        <v>82</v>
      </c>
      <c r="AW189" s="14" t="s">
        <v>31</v>
      </c>
      <c r="AX189" s="14" t="s">
        <v>76</v>
      </c>
      <c r="AY189" s="255" t="s">
        <v>147</v>
      </c>
    </row>
    <row r="190" s="2" customFormat="1" ht="24.15" customHeight="1">
      <c r="A190" s="41"/>
      <c r="B190" s="42"/>
      <c r="C190" s="216" t="s">
        <v>256</v>
      </c>
      <c r="D190" s="216" t="s">
        <v>150</v>
      </c>
      <c r="E190" s="217" t="s">
        <v>549</v>
      </c>
      <c r="F190" s="218" t="s">
        <v>550</v>
      </c>
      <c r="G190" s="219" t="s">
        <v>171</v>
      </c>
      <c r="H190" s="220">
        <v>134.06999999999999</v>
      </c>
      <c r="I190" s="221"/>
      <c r="J190" s="222">
        <f>ROUND(I190*H190,2)</f>
        <v>0</v>
      </c>
      <c r="K190" s="218" t="s">
        <v>154</v>
      </c>
      <c r="L190" s="47"/>
      <c r="M190" s="223" t="s">
        <v>19</v>
      </c>
      <c r="N190" s="224" t="s">
        <v>41</v>
      </c>
      <c r="O190" s="87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7" t="s">
        <v>247</v>
      </c>
      <c r="AT190" s="227" t="s">
        <v>150</v>
      </c>
      <c r="AU190" s="227" t="s">
        <v>82</v>
      </c>
      <c r="AY190" s="20" t="s">
        <v>147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82</v>
      </c>
      <c r="BK190" s="228">
        <f>ROUND(I190*H190,2)</f>
        <v>0</v>
      </c>
      <c r="BL190" s="20" t="s">
        <v>247</v>
      </c>
      <c r="BM190" s="227" t="s">
        <v>551</v>
      </c>
    </row>
    <row r="191" s="2" customFormat="1">
      <c r="A191" s="41"/>
      <c r="B191" s="42"/>
      <c r="C191" s="43"/>
      <c r="D191" s="229" t="s">
        <v>157</v>
      </c>
      <c r="E191" s="43"/>
      <c r="F191" s="230" t="s">
        <v>552</v>
      </c>
      <c r="G191" s="43"/>
      <c r="H191" s="43"/>
      <c r="I191" s="231"/>
      <c r="J191" s="43"/>
      <c r="K191" s="43"/>
      <c r="L191" s="47"/>
      <c r="M191" s="232"/>
      <c r="N191" s="23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157</v>
      </c>
      <c r="AU191" s="20" t="s">
        <v>82</v>
      </c>
    </row>
    <row r="192" s="14" customFormat="1">
      <c r="A192" s="14"/>
      <c r="B192" s="245"/>
      <c r="C192" s="246"/>
      <c r="D192" s="236" t="s">
        <v>159</v>
      </c>
      <c r="E192" s="247" t="s">
        <v>19</v>
      </c>
      <c r="F192" s="248" t="s">
        <v>495</v>
      </c>
      <c r="G192" s="246"/>
      <c r="H192" s="249">
        <v>51.409999999999997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159</v>
      </c>
      <c r="AU192" s="255" t="s">
        <v>82</v>
      </c>
      <c r="AV192" s="14" t="s">
        <v>82</v>
      </c>
      <c r="AW192" s="14" t="s">
        <v>31</v>
      </c>
      <c r="AX192" s="14" t="s">
        <v>69</v>
      </c>
      <c r="AY192" s="255" t="s">
        <v>147</v>
      </c>
    </row>
    <row r="193" s="14" customFormat="1">
      <c r="A193" s="14"/>
      <c r="B193" s="245"/>
      <c r="C193" s="246"/>
      <c r="D193" s="236" t="s">
        <v>159</v>
      </c>
      <c r="E193" s="247" t="s">
        <v>19</v>
      </c>
      <c r="F193" s="248" t="s">
        <v>496</v>
      </c>
      <c r="G193" s="246"/>
      <c r="H193" s="249">
        <v>38.5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159</v>
      </c>
      <c r="AU193" s="255" t="s">
        <v>82</v>
      </c>
      <c r="AV193" s="14" t="s">
        <v>82</v>
      </c>
      <c r="AW193" s="14" t="s">
        <v>31</v>
      </c>
      <c r="AX193" s="14" t="s">
        <v>69</v>
      </c>
      <c r="AY193" s="255" t="s">
        <v>147</v>
      </c>
    </row>
    <row r="194" s="16" customFormat="1">
      <c r="A194" s="16"/>
      <c r="B194" s="280"/>
      <c r="C194" s="281"/>
      <c r="D194" s="236" t="s">
        <v>159</v>
      </c>
      <c r="E194" s="282" t="s">
        <v>19</v>
      </c>
      <c r="F194" s="283" t="s">
        <v>536</v>
      </c>
      <c r="G194" s="281"/>
      <c r="H194" s="284">
        <v>89.909999999999997</v>
      </c>
      <c r="I194" s="285"/>
      <c r="J194" s="281"/>
      <c r="K194" s="281"/>
      <c r="L194" s="286"/>
      <c r="M194" s="287"/>
      <c r="N194" s="288"/>
      <c r="O194" s="288"/>
      <c r="P194" s="288"/>
      <c r="Q194" s="288"/>
      <c r="R194" s="288"/>
      <c r="S194" s="288"/>
      <c r="T194" s="289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90" t="s">
        <v>159</v>
      </c>
      <c r="AU194" s="290" t="s">
        <v>82</v>
      </c>
      <c r="AV194" s="16" t="s">
        <v>103</v>
      </c>
      <c r="AW194" s="16" t="s">
        <v>31</v>
      </c>
      <c r="AX194" s="16" t="s">
        <v>69</v>
      </c>
      <c r="AY194" s="290" t="s">
        <v>147</v>
      </c>
    </row>
    <row r="195" s="14" customFormat="1">
      <c r="A195" s="14"/>
      <c r="B195" s="245"/>
      <c r="C195" s="246"/>
      <c r="D195" s="236" t="s">
        <v>159</v>
      </c>
      <c r="E195" s="247" t="s">
        <v>19</v>
      </c>
      <c r="F195" s="248" t="s">
        <v>497</v>
      </c>
      <c r="G195" s="246"/>
      <c r="H195" s="249">
        <v>3.5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159</v>
      </c>
      <c r="AU195" s="255" t="s">
        <v>82</v>
      </c>
      <c r="AV195" s="14" t="s">
        <v>82</v>
      </c>
      <c r="AW195" s="14" t="s">
        <v>31</v>
      </c>
      <c r="AX195" s="14" t="s">
        <v>69</v>
      </c>
      <c r="AY195" s="255" t="s">
        <v>147</v>
      </c>
    </row>
    <row r="196" s="14" customFormat="1">
      <c r="A196" s="14"/>
      <c r="B196" s="245"/>
      <c r="C196" s="246"/>
      <c r="D196" s="236" t="s">
        <v>159</v>
      </c>
      <c r="E196" s="247" t="s">
        <v>19</v>
      </c>
      <c r="F196" s="248" t="s">
        <v>498</v>
      </c>
      <c r="G196" s="246"/>
      <c r="H196" s="249">
        <v>14.42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159</v>
      </c>
      <c r="AU196" s="255" t="s">
        <v>82</v>
      </c>
      <c r="AV196" s="14" t="s">
        <v>82</v>
      </c>
      <c r="AW196" s="14" t="s">
        <v>31</v>
      </c>
      <c r="AX196" s="14" t="s">
        <v>69</v>
      </c>
      <c r="AY196" s="255" t="s">
        <v>147</v>
      </c>
    </row>
    <row r="197" s="14" customFormat="1">
      <c r="A197" s="14"/>
      <c r="B197" s="245"/>
      <c r="C197" s="246"/>
      <c r="D197" s="236" t="s">
        <v>159</v>
      </c>
      <c r="E197" s="247" t="s">
        <v>19</v>
      </c>
      <c r="F197" s="248" t="s">
        <v>499</v>
      </c>
      <c r="G197" s="246"/>
      <c r="H197" s="249">
        <v>7.0499999999999998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159</v>
      </c>
      <c r="AU197" s="255" t="s">
        <v>82</v>
      </c>
      <c r="AV197" s="14" t="s">
        <v>82</v>
      </c>
      <c r="AW197" s="14" t="s">
        <v>31</v>
      </c>
      <c r="AX197" s="14" t="s">
        <v>69</v>
      </c>
      <c r="AY197" s="255" t="s">
        <v>147</v>
      </c>
    </row>
    <row r="198" s="14" customFormat="1">
      <c r="A198" s="14"/>
      <c r="B198" s="245"/>
      <c r="C198" s="246"/>
      <c r="D198" s="236" t="s">
        <v>159</v>
      </c>
      <c r="E198" s="247" t="s">
        <v>19</v>
      </c>
      <c r="F198" s="248" t="s">
        <v>500</v>
      </c>
      <c r="G198" s="246"/>
      <c r="H198" s="249">
        <v>8.4299999999999997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159</v>
      </c>
      <c r="AU198" s="255" t="s">
        <v>82</v>
      </c>
      <c r="AV198" s="14" t="s">
        <v>82</v>
      </c>
      <c r="AW198" s="14" t="s">
        <v>31</v>
      </c>
      <c r="AX198" s="14" t="s">
        <v>69</v>
      </c>
      <c r="AY198" s="255" t="s">
        <v>147</v>
      </c>
    </row>
    <row r="199" s="16" customFormat="1">
      <c r="A199" s="16"/>
      <c r="B199" s="280"/>
      <c r="C199" s="281"/>
      <c r="D199" s="236" t="s">
        <v>159</v>
      </c>
      <c r="E199" s="282" t="s">
        <v>19</v>
      </c>
      <c r="F199" s="283" t="s">
        <v>536</v>
      </c>
      <c r="G199" s="281"/>
      <c r="H199" s="284">
        <v>33.400000000000006</v>
      </c>
      <c r="I199" s="285"/>
      <c r="J199" s="281"/>
      <c r="K199" s="281"/>
      <c r="L199" s="286"/>
      <c r="M199" s="287"/>
      <c r="N199" s="288"/>
      <c r="O199" s="288"/>
      <c r="P199" s="288"/>
      <c r="Q199" s="288"/>
      <c r="R199" s="288"/>
      <c r="S199" s="288"/>
      <c r="T199" s="289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90" t="s">
        <v>159</v>
      </c>
      <c r="AU199" s="290" t="s">
        <v>82</v>
      </c>
      <c r="AV199" s="16" t="s">
        <v>103</v>
      </c>
      <c r="AW199" s="16" t="s">
        <v>31</v>
      </c>
      <c r="AX199" s="16" t="s">
        <v>69</v>
      </c>
      <c r="AY199" s="290" t="s">
        <v>147</v>
      </c>
    </row>
    <row r="200" s="14" customFormat="1">
      <c r="A200" s="14"/>
      <c r="B200" s="245"/>
      <c r="C200" s="246"/>
      <c r="D200" s="236" t="s">
        <v>159</v>
      </c>
      <c r="E200" s="247" t="s">
        <v>19</v>
      </c>
      <c r="F200" s="248" t="s">
        <v>501</v>
      </c>
      <c r="G200" s="246"/>
      <c r="H200" s="249">
        <v>6.6100000000000003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159</v>
      </c>
      <c r="AU200" s="255" t="s">
        <v>82</v>
      </c>
      <c r="AV200" s="14" t="s">
        <v>82</v>
      </c>
      <c r="AW200" s="14" t="s">
        <v>31</v>
      </c>
      <c r="AX200" s="14" t="s">
        <v>69</v>
      </c>
      <c r="AY200" s="255" t="s">
        <v>147</v>
      </c>
    </row>
    <row r="201" s="14" customFormat="1">
      <c r="A201" s="14"/>
      <c r="B201" s="245"/>
      <c r="C201" s="246"/>
      <c r="D201" s="236" t="s">
        <v>159</v>
      </c>
      <c r="E201" s="247" t="s">
        <v>19</v>
      </c>
      <c r="F201" s="248" t="s">
        <v>553</v>
      </c>
      <c r="G201" s="246"/>
      <c r="H201" s="249">
        <v>4.1500000000000004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159</v>
      </c>
      <c r="AU201" s="255" t="s">
        <v>82</v>
      </c>
      <c r="AV201" s="14" t="s">
        <v>82</v>
      </c>
      <c r="AW201" s="14" t="s">
        <v>31</v>
      </c>
      <c r="AX201" s="14" t="s">
        <v>69</v>
      </c>
      <c r="AY201" s="255" t="s">
        <v>147</v>
      </c>
    </row>
    <row r="202" s="16" customFormat="1">
      <c r="A202" s="16"/>
      <c r="B202" s="280"/>
      <c r="C202" s="281"/>
      <c r="D202" s="236" t="s">
        <v>159</v>
      </c>
      <c r="E202" s="282" t="s">
        <v>19</v>
      </c>
      <c r="F202" s="283" t="s">
        <v>536</v>
      </c>
      <c r="G202" s="281"/>
      <c r="H202" s="284">
        <v>10.760000000000002</v>
      </c>
      <c r="I202" s="285"/>
      <c r="J202" s="281"/>
      <c r="K202" s="281"/>
      <c r="L202" s="286"/>
      <c r="M202" s="287"/>
      <c r="N202" s="288"/>
      <c r="O202" s="288"/>
      <c r="P202" s="288"/>
      <c r="Q202" s="288"/>
      <c r="R202" s="288"/>
      <c r="S202" s="288"/>
      <c r="T202" s="289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90" t="s">
        <v>159</v>
      </c>
      <c r="AU202" s="290" t="s">
        <v>82</v>
      </c>
      <c r="AV202" s="16" t="s">
        <v>103</v>
      </c>
      <c r="AW202" s="16" t="s">
        <v>31</v>
      </c>
      <c r="AX202" s="16" t="s">
        <v>69</v>
      </c>
      <c r="AY202" s="290" t="s">
        <v>147</v>
      </c>
    </row>
    <row r="203" s="15" customFormat="1">
      <c r="A203" s="15"/>
      <c r="B203" s="256"/>
      <c r="C203" s="257"/>
      <c r="D203" s="236" t="s">
        <v>159</v>
      </c>
      <c r="E203" s="258" t="s">
        <v>19</v>
      </c>
      <c r="F203" s="259" t="s">
        <v>163</v>
      </c>
      <c r="G203" s="257"/>
      <c r="H203" s="260">
        <v>134.07000000000002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159</v>
      </c>
      <c r="AU203" s="266" t="s">
        <v>82</v>
      </c>
      <c r="AV203" s="15" t="s">
        <v>155</v>
      </c>
      <c r="AW203" s="15" t="s">
        <v>31</v>
      </c>
      <c r="AX203" s="15" t="s">
        <v>76</v>
      </c>
      <c r="AY203" s="266" t="s">
        <v>147</v>
      </c>
    </row>
    <row r="204" s="2" customFormat="1" ht="16.5" customHeight="1">
      <c r="A204" s="41"/>
      <c r="B204" s="42"/>
      <c r="C204" s="270" t="s">
        <v>262</v>
      </c>
      <c r="D204" s="270" t="s">
        <v>468</v>
      </c>
      <c r="E204" s="271" t="s">
        <v>554</v>
      </c>
      <c r="F204" s="272" t="s">
        <v>555</v>
      </c>
      <c r="G204" s="273" t="s">
        <v>171</v>
      </c>
      <c r="H204" s="274">
        <v>70.140000000000001</v>
      </c>
      <c r="I204" s="275"/>
      <c r="J204" s="276">
        <f>ROUND(I204*H204,2)</f>
        <v>0</v>
      </c>
      <c r="K204" s="272" t="s">
        <v>154</v>
      </c>
      <c r="L204" s="277"/>
      <c r="M204" s="278" t="s">
        <v>19</v>
      </c>
      <c r="N204" s="279" t="s">
        <v>41</v>
      </c>
      <c r="O204" s="87"/>
      <c r="P204" s="225">
        <f>O204*H204</f>
        <v>0</v>
      </c>
      <c r="Q204" s="225">
        <v>0.0044999999999999997</v>
      </c>
      <c r="R204" s="225">
        <f>Q204*H204</f>
        <v>0.31562999999999997</v>
      </c>
      <c r="S204" s="225">
        <v>0</v>
      </c>
      <c r="T204" s="22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7" t="s">
        <v>357</v>
      </c>
      <c r="AT204" s="227" t="s">
        <v>468</v>
      </c>
      <c r="AU204" s="227" t="s">
        <v>82</v>
      </c>
      <c r="AY204" s="20" t="s">
        <v>147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82</v>
      </c>
      <c r="BK204" s="228">
        <f>ROUND(I204*H204,2)</f>
        <v>0</v>
      </c>
      <c r="BL204" s="20" t="s">
        <v>247</v>
      </c>
      <c r="BM204" s="227" t="s">
        <v>556</v>
      </c>
    </row>
    <row r="205" s="14" customFormat="1">
      <c r="A205" s="14"/>
      <c r="B205" s="245"/>
      <c r="C205" s="246"/>
      <c r="D205" s="236" t="s">
        <v>159</v>
      </c>
      <c r="E205" s="247" t="s">
        <v>19</v>
      </c>
      <c r="F205" s="248" t="s">
        <v>557</v>
      </c>
      <c r="G205" s="246"/>
      <c r="H205" s="249">
        <v>33.399999999999999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159</v>
      </c>
      <c r="AU205" s="255" t="s">
        <v>82</v>
      </c>
      <c r="AV205" s="14" t="s">
        <v>82</v>
      </c>
      <c r="AW205" s="14" t="s">
        <v>31</v>
      </c>
      <c r="AX205" s="14" t="s">
        <v>69</v>
      </c>
      <c r="AY205" s="255" t="s">
        <v>147</v>
      </c>
    </row>
    <row r="206" s="14" customFormat="1">
      <c r="A206" s="14"/>
      <c r="B206" s="245"/>
      <c r="C206" s="246"/>
      <c r="D206" s="236" t="s">
        <v>159</v>
      </c>
      <c r="E206" s="247" t="s">
        <v>19</v>
      </c>
      <c r="F206" s="248" t="s">
        <v>558</v>
      </c>
      <c r="G206" s="246"/>
      <c r="H206" s="249">
        <v>70.140000000000001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159</v>
      </c>
      <c r="AU206" s="255" t="s">
        <v>82</v>
      </c>
      <c r="AV206" s="14" t="s">
        <v>82</v>
      </c>
      <c r="AW206" s="14" t="s">
        <v>31</v>
      </c>
      <c r="AX206" s="14" t="s">
        <v>76</v>
      </c>
      <c r="AY206" s="255" t="s">
        <v>147</v>
      </c>
    </row>
    <row r="207" s="2" customFormat="1" ht="16.5" customHeight="1">
      <c r="A207" s="41"/>
      <c r="B207" s="42"/>
      <c r="C207" s="270" t="s">
        <v>268</v>
      </c>
      <c r="D207" s="270" t="s">
        <v>468</v>
      </c>
      <c r="E207" s="271" t="s">
        <v>559</v>
      </c>
      <c r="F207" s="272" t="s">
        <v>560</v>
      </c>
      <c r="G207" s="273" t="s">
        <v>171</v>
      </c>
      <c r="H207" s="274">
        <v>10.76</v>
      </c>
      <c r="I207" s="275"/>
      <c r="J207" s="276">
        <f>ROUND(I207*H207,2)</f>
        <v>0</v>
      </c>
      <c r="K207" s="272" t="s">
        <v>154</v>
      </c>
      <c r="L207" s="277"/>
      <c r="M207" s="278" t="s">
        <v>19</v>
      </c>
      <c r="N207" s="279" t="s">
        <v>41</v>
      </c>
      <c r="O207" s="87"/>
      <c r="P207" s="225">
        <f>O207*H207</f>
        <v>0</v>
      </c>
      <c r="Q207" s="225">
        <v>0.0044999999999999997</v>
      </c>
      <c r="R207" s="225">
        <f>Q207*H207</f>
        <v>0.048419999999999998</v>
      </c>
      <c r="S207" s="225">
        <v>0</v>
      </c>
      <c r="T207" s="22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7" t="s">
        <v>357</v>
      </c>
      <c r="AT207" s="227" t="s">
        <v>468</v>
      </c>
      <c r="AU207" s="227" t="s">
        <v>82</v>
      </c>
      <c r="AY207" s="20" t="s">
        <v>147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82</v>
      </c>
      <c r="BK207" s="228">
        <f>ROUND(I207*H207,2)</f>
        <v>0</v>
      </c>
      <c r="BL207" s="20" t="s">
        <v>247</v>
      </c>
      <c r="BM207" s="227" t="s">
        <v>561</v>
      </c>
    </row>
    <row r="208" s="14" customFormat="1">
      <c r="A208" s="14"/>
      <c r="B208" s="245"/>
      <c r="C208" s="246"/>
      <c r="D208" s="236" t="s">
        <v>159</v>
      </c>
      <c r="E208" s="247" t="s">
        <v>19</v>
      </c>
      <c r="F208" s="248" t="s">
        <v>501</v>
      </c>
      <c r="G208" s="246"/>
      <c r="H208" s="249">
        <v>6.6100000000000003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159</v>
      </c>
      <c r="AU208" s="255" t="s">
        <v>82</v>
      </c>
      <c r="AV208" s="14" t="s">
        <v>82</v>
      </c>
      <c r="AW208" s="14" t="s">
        <v>31</v>
      </c>
      <c r="AX208" s="14" t="s">
        <v>69</v>
      </c>
      <c r="AY208" s="255" t="s">
        <v>147</v>
      </c>
    </row>
    <row r="209" s="14" customFormat="1">
      <c r="A209" s="14"/>
      <c r="B209" s="245"/>
      <c r="C209" s="246"/>
      <c r="D209" s="236" t="s">
        <v>159</v>
      </c>
      <c r="E209" s="247" t="s">
        <v>19</v>
      </c>
      <c r="F209" s="248" t="s">
        <v>553</v>
      </c>
      <c r="G209" s="246"/>
      <c r="H209" s="249">
        <v>4.1500000000000004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159</v>
      </c>
      <c r="AU209" s="255" t="s">
        <v>82</v>
      </c>
      <c r="AV209" s="14" t="s">
        <v>82</v>
      </c>
      <c r="AW209" s="14" t="s">
        <v>31</v>
      </c>
      <c r="AX209" s="14" t="s">
        <v>69</v>
      </c>
      <c r="AY209" s="255" t="s">
        <v>147</v>
      </c>
    </row>
    <row r="210" s="15" customFormat="1">
      <c r="A210" s="15"/>
      <c r="B210" s="256"/>
      <c r="C210" s="257"/>
      <c r="D210" s="236" t="s">
        <v>159</v>
      </c>
      <c r="E210" s="258" t="s">
        <v>19</v>
      </c>
      <c r="F210" s="259" t="s">
        <v>163</v>
      </c>
      <c r="G210" s="257"/>
      <c r="H210" s="260">
        <v>10.760000000000002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159</v>
      </c>
      <c r="AU210" s="266" t="s">
        <v>82</v>
      </c>
      <c r="AV210" s="15" t="s">
        <v>155</v>
      </c>
      <c r="AW210" s="15" t="s">
        <v>31</v>
      </c>
      <c r="AX210" s="15" t="s">
        <v>76</v>
      </c>
      <c r="AY210" s="266" t="s">
        <v>147</v>
      </c>
    </row>
    <row r="211" s="2" customFormat="1" ht="16.5" customHeight="1">
      <c r="A211" s="41"/>
      <c r="B211" s="42"/>
      <c r="C211" s="270" t="s">
        <v>273</v>
      </c>
      <c r="D211" s="270" t="s">
        <v>468</v>
      </c>
      <c r="E211" s="271" t="s">
        <v>562</v>
      </c>
      <c r="F211" s="272" t="s">
        <v>563</v>
      </c>
      <c r="G211" s="273" t="s">
        <v>171</v>
      </c>
      <c r="H211" s="274">
        <v>184.316</v>
      </c>
      <c r="I211" s="275"/>
      <c r="J211" s="276">
        <f>ROUND(I211*H211,2)</f>
        <v>0</v>
      </c>
      <c r="K211" s="272" t="s">
        <v>154</v>
      </c>
      <c r="L211" s="277"/>
      <c r="M211" s="278" t="s">
        <v>19</v>
      </c>
      <c r="N211" s="279" t="s">
        <v>41</v>
      </c>
      <c r="O211" s="87"/>
      <c r="P211" s="225">
        <f>O211*H211</f>
        <v>0</v>
      </c>
      <c r="Q211" s="225">
        <v>0.0028</v>
      </c>
      <c r="R211" s="225">
        <f>Q211*H211</f>
        <v>0.51608480000000001</v>
      </c>
      <c r="S211" s="225">
        <v>0</v>
      </c>
      <c r="T211" s="22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7" t="s">
        <v>357</v>
      </c>
      <c r="AT211" s="227" t="s">
        <v>468</v>
      </c>
      <c r="AU211" s="227" t="s">
        <v>82</v>
      </c>
      <c r="AY211" s="20" t="s">
        <v>147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82</v>
      </c>
      <c r="BK211" s="228">
        <f>ROUND(I211*H211,2)</f>
        <v>0</v>
      </c>
      <c r="BL211" s="20" t="s">
        <v>247</v>
      </c>
      <c r="BM211" s="227" t="s">
        <v>564</v>
      </c>
    </row>
    <row r="212" s="14" customFormat="1">
      <c r="A212" s="14"/>
      <c r="B212" s="245"/>
      <c r="C212" s="246"/>
      <c r="D212" s="236" t="s">
        <v>159</v>
      </c>
      <c r="E212" s="247" t="s">
        <v>19</v>
      </c>
      <c r="F212" s="248" t="s">
        <v>565</v>
      </c>
      <c r="G212" s="246"/>
      <c r="H212" s="249">
        <v>89.909999999999997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159</v>
      </c>
      <c r="AU212" s="255" t="s">
        <v>82</v>
      </c>
      <c r="AV212" s="14" t="s">
        <v>82</v>
      </c>
      <c r="AW212" s="14" t="s">
        <v>31</v>
      </c>
      <c r="AX212" s="14" t="s">
        <v>69</v>
      </c>
      <c r="AY212" s="255" t="s">
        <v>147</v>
      </c>
    </row>
    <row r="213" s="14" customFormat="1">
      <c r="A213" s="14"/>
      <c r="B213" s="245"/>
      <c r="C213" s="246"/>
      <c r="D213" s="236" t="s">
        <v>159</v>
      </c>
      <c r="E213" s="247" t="s">
        <v>19</v>
      </c>
      <c r="F213" s="248" t="s">
        <v>566</v>
      </c>
      <c r="G213" s="246"/>
      <c r="H213" s="249">
        <v>184.316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159</v>
      </c>
      <c r="AU213" s="255" t="s">
        <v>82</v>
      </c>
      <c r="AV213" s="14" t="s">
        <v>82</v>
      </c>
      <c r="AW213" s="14" t="s">
        <v>31</v>
      </c>
      <c r="AX213" s="14" t="s">
        <v>76</v>
      </c>
      <c r="AY213" s="255" t="s">
        <v>147</v>
      </c>
    </row>
    <row r="214" s="2" customFormat="1" ht="24.15" customHeight="1">
      <c r="A214" s="41"/>
      <c r="B214" s="42"/>
      <c r="C214" s="216" t="s">
        <v>7</v>
      </c>
      <c r="D214" s="216" t="s">
        <v>150</v>
      </c>
      <c r="E214" s="217" t="s">
        <v>567</v>
      </c>
      <c r="F214" s="218" t="s">
        <v>568</v>
      </c>
      <c r="G214" s="219" t="s">
        <v>265</v>
      </c>
      <c r="H214" s="220">
        <v>1.149</v>
      </c>
      <c r="I214" s="221"/>
      <c r="J214" s="222">
        <f>ROUND(I214*H214,2)</f>
        <v>0</v>
      </c>
      <c r="K214" s="218" t="s">
        <v>154</v>
      </c>
      <c r="L214" s="47"/>
      <c r="M214" s="223" t="s">
        <v>19</v>
      </c>
      <c r="N214" s="224" t="s">
        <v>41</v>
      </c>
      <c r="O214" s="87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7" t="s">
        <v>247</v>
      </c>
      <c r="AT214" s="227" t="s">
        <v>150</v>
      </c>
      <c r="AU214" s="227" t="s">
        <v>82</v>
      </c>
      <c r="AY214" s="20" t="s">
        <v>147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82</v>
      </c>
      <c r="BK214" s="228">
        <f>ROUND(I214*H214,2)</f>
        <v>0</v>
      </c>
      <c r="BL214" s="20" t="s">
        <v>247</v>
      </c>
      <c r="BM214" s="227" t="s">
        <v>569</v>
      </c>
    </row>
    <row r="215" s="2" customFormat="1">
      <c r="A215" s="41"/>
      <c r="B215" s="42"/>
      <c r="C215" s="43"/>
      <c r="D215" s="229" t="s">
        <v>157</v>
      </c>
      <c r="E215" s="43"/>
      <c r="F215" s="230" t="s">
        <v>570</v>
      </c>
      <c r="G215" s="43"/>
      <c r="H215" s="43"/>
      <c r="I215" s="231"/>
      <c r="J215" s="43"/>
      <c r="K215" s="43"/>
      <c r="L215" s="47"/>
      <c r="M215" s="232"/>
      <c r="N215" s="23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157</v>
      </c>
      <c r="AU215" s="20" t="s">
        <v>82</v>
      </c>
    </row>
    <row r="216" s="12" customFormat="1" ht="22.8" customHeight="1">
      <c r="A216" s="12"/>
      <c r="B216" s="200"/>
      <c r="C216" s="201"/>
      <c r="D216" s="202" t="s">
        <v>68</v>
      </c>
      <c r="E216" s="214" t="s">
        <v>390</v>
      </c>
      <c r="F216" s="214" t="s">
        <v>391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SUM(P217:P251)</f>
        <v>0</v>
      </c>
      <c r="Q216" s="208"/>
      <c r="R216" s="209">
        <f>SUM(R217:R251)</f>
        <v>1.3387431599999999</v>
      </c>
      <c r="S216" s="208"/>
      <c r="T216" s="210">
        <f>SUM(T217:T251)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82</v>
      </c>
      <c r="AT216" s="212" t="s">
        <v>68</v>
      </c>
      <c r="AU216" s="212" t="s">
        <v>76</v>
      </c>
      <c r="AY216" s="211" t="s">
        <v>147</v>
      </c>
      <c r="BK216" s="213">
        <f>SUM(BK217:BK251)</f>
        <v>0</v>
      </c>
    </row>
    <row r="217" s="2" customFormat="1" ht="21.75" customHeight="1">
      <c r="A217" s="41"/>
      <c r="B217" s="42"/>
      <c r="C217" s="216" t="s">
        <v>283</v>
      </c>
      <c r="D217" s="216" t="s">
        <v>150</v>
      </c>
      <c r="E217" s="217" t="s">
        <v>571</v>
      </c>
      <c r="F217" s="218" t="s">
        <v>572</v>
      </c>
      <c r="G217" s="219" t="s">
        <v>153</v>
      </c>
      <c r="H217" s="220">
        <v>2.3700000000000001</v>
      </c>
      <c r="I217" s="221"/>
      <c r="J217" s="222">
        <f>ROUND(I217*H217,2)</f>
        <v>0</v>
      </c>
      <c r="K217" s="218" t="s">
        <v>154</v>
      </c>
      <c r="L217" s="47"/>
      <c r="M217" s="223" t="s">
        <v>19</v>
      </c>
      <c r="N217" s="224" t="s">
        <v>41</v>
      </c>
      <c r="O217" s="87"/>
      <c r="P217" s="225">
        <f>O217*H217</f>
        <v>0</v>
      </c>
      <c r="Q217" s="225">
        <v>0.00122</v>
      </c>
      <c r="R217" s="225">
        <f>Q217*H217</f>
        <v>0.0028914000000000001</v>
      </c>
      <c r="S217" s="225">
        <v>0</v>
      </c>
      <c r="T217" s="226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7" t="s">
        <v>247</v>
      </c>
      <c r="AT217" s="227" t="s">
        <v>150</v>
      </c>
      <c r="AU217" s="227" t="s">
        <v>82</v>
      </c>
      <c r="AY217" s="20" t="s">
        <v>147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82</v>
      </c>
      <c r="BK217" s="228">
        <f>ROUND(I217*H217,2)</f>
        <v>0</v>
      </c>
      <c r="BL217" s="20" t="s">
        <v>247</v>
      </c>
      <c r="BM217" s="227" t="s">
        <v>573</v>
      </c>
    </row>
    <row r="218" s="2" customFormat="1">
      <c r="A218" s="41"/>
      <c r="B218" s="42"/>
      <c r="C218" s="43"/>
      <c r="D218" s="229" t="s">
        <v>157</v>
      </c>
      <c r="E218" s="43"/>
      <c r="F218" s="230" t="s">
        <v>574</v>
      </c>
      <c r="G218" s="43"/>
      <c r="H218" s="43"/>
      <c r="I218" s="231"/>
      <c r="J218" s="43"/>
      <c r="K218" s="43"/>
      <c r="L218" s="47"/>
      <c r="M218" s="232"/>
      <c r="N218" s="23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157</v>
      </c>
      <c r="AU218" s="20" t="s">
        <v>82</v>
      </c>
    </row>
    <row r="219" s="14" customFormat="1">
      <c r="A219" s="14"/>
      <c r="B219" s="245"/>
      <c r="C219" s="246"/>
      <c r="D219" s="236" t="s">
        <v>159</v>
      </c>
      <c r="E219" s="247" t="s">
        <v>19</v>
      </c>
      <c r="F219" s="248" t="s">
        <v>575</v>
      </c>
      <c r="G219" s="246"/>
      <c r="H219" s="249">
        <v>2.3700000000000001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159</v>
      </c>
      <c r="AU219" s="255" t="s">
        <v>82</v>
      </c>
      <c r="AV219" s="14" t="s">
        <v>82</v>
      </c>
      <c r="AW219" s="14" t="s">
        <v>31</v>
      </c>
      <c r="AX219" s="14" t="s">
        <v>76</v>
      </c>
      <c r="AY219" s="255" t="s">
        <v>147</v>
      </c>
    </row>
    <row r="220" s="2" customFormat="1" ht="16.5" customHeight="1">
      <c r="A220" s="41"/>
      <c r="B220" s="42"/>
      <c r="C220" s="216" t="s">
        <v>289</v>
      </c>
      <c r="D220" s="216" t="s">
        <v>150</v>
      </c>
      <c r="E220" s="217" t="s">
        <v>576</v>
      </c>
      <c r="F220" s="218" t="s">
        <v>577</v>
      </c>
      <c r="G220" s="219" t="s">
        <v>171</v>
      </c>
      <c r="H220" s="220">
        <v>19.030000000000001</v>
      </c>
      <c r="I220" s="221"/>
      <c r="J220" s="222">
        <f>ROUND(I220*H220,2)</f>
        <v>0</v>
      </c>
      <c r="K220" s="218" t="s">
        <v>154</v>
      </c>
      <c r="L220" s="47"/>
      <c r="M220" s="223" t="s">
        <v>19</v>
      </c>
      <c r="N220" s="224" t="s">
        <v>41</v>
      </c>
      <c r="O220" s="87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7" t="s">
        <v>247</v>
      </c>
      <c r="AT220" s="227" t="s">
        <v>150</v>
      </c>
      <c r="AU220" s="227" t="s">
        <v>82</v>
      </c>
      <c r="AY220" s="20" t="s">
        <v>147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82</v>
      </c>
      <c r="BK220" s="228">
        <f>ROUND(I220*H220,2)</f>
        <v>0</v>
      </c>
      <c r="BL220" s="20" t="s">
        <v>247</v>
      </c>
      <c r="BM220" s="227" t="s">
        <v>578</v>
      </c>
    </row>
    <row r="221" s="2" customFormat="1">
      <c r="A221" s="41"/>
      <c r="B221" s="42"/>
      <c r="C221" s="43"/>
      <c r="D221" s="229" t="s">
        <v>157</v>
      </c>
      <c r="E221" s="43"/>
      <c r="F221" s="230" t="s">
        <v>579</v>
      </c>
      <c r="G221" s="43"/>
      <c r="H221" s="43"/>
      <c r="I221" s="231"/>
      <c r="J221" s="43"/>
      <c r="K221" s="43"/>
      <c r="L221" s="47"/>
      <c r="M221" s="232"/>
      <c r="N221" s="23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157</v>
      </c>
      <c r="AU221" s="20" t="s">
        <v>82</v>
      </c>
    </row>
    <row r="222" s="14" customFormat="1">
      <c r="A222" s="14"/>
      <c r="B222" s="245"/>
      <c r="C222" s="246"/>
      <c r="D222" s="236" t="s">
        <v>159</v>
      </c>
      <c r="E222" s="247" t="s">
        <v>19</v>
      </c>
      <c r="F222" s="248" t="s">
        <v>580</v>
      </c>
      <c r="G222" s="246"/>
      <c r="H222" s="249">
        <v>8.1600000000000001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159</v>
      </c>
      <c r="AU222" s="255" t="s">
        <v>82</v>
      </c>
      <c r="AV222" s="14" t="s">
        <v>82</v>
      </c>
      <c r="AW222" s="14" t="s">
        <v>31</v>
      </c>
      <c r="AX222" s="14" t="s">
        <v>69</v>
      </c>
      <c r="AY222" s="255" t="s">
        <v>147</v>
      </c>
    </row>
    <row r="223" s="14" customFormat="1">
      <c r="A223" s="14"/>
      <c r="B223" s="245"/>
      <c r="C223" s="246"/>
      <c r="D223" s="236" t="s">
        <v>159</v>
      </c>
      <c r="E223" s="247" t="s">
        <v>19</v>
      </c>
      <c r="F223" s="248" t="s">
        <v>581</v>
      </c>
      <c r="G223" s="246"/>
      <c r="H223" s="249">
        <v>10.869999999999999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159</v>
      </c>
      <c r="AU223" s="255" t="s">
        <v>82</v>
      </c>
      <c r="AV223" s="14" t="s">
        <v>82</v>
      </c>
      <c r="AW223" s="14" t="s">
        <v>31</v>
      </c>
      <c r="AX223" s="14" t="s">
        <v>69</v>
      </c>
      <c r="AY223" s="255" t="s">
        <v>147</v>
      </c>
    </row>
    <row r="224" s="15" customFormat="1">
      <c r="A224" s="15"/>
      <c r="B224" s="256"/>
      <c r="C224" s="257"/>
      <c r="D224" s="236" t="s">
        <v>159</v>
      </c>
      <c r="E224" s="258" t="s">
        <v>19</v>
      </c>
      <c r="F224" s="259" t="s">
        <v>163</v>
      </c>
      <c r="G224" s="257"/>
      <c r="H224" s="260">
        <v>19.030000000000001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159</v>
      </c>
      <c r="AU224" s="266" t="s">
        <v>82</v>
      </c>
      <c r="AV224" s="15" t="s">
        <v>155</v>
      </c>
      <c r="AW224" s="15" t="s">
        <v>31</v>
      </c>
      <c r="AX224" s="15" t="s">
        <v>76</v>
      </c>
      <c r="AY224" s="266" t="s">
        <v>147</v>
      </c>
    </row>
    <row r="225" s="2" customFormat="1" ht="16.5" customHeight="1">
      <c r="A225" s="41"/>
      <c r="B225" s="42"/>
      <c r="C225" s="270" t="s">
        <v>294</v>
      </c>
      <c r="D225" s="270" t="s">
        <v>468</v>
      </c>
      <c r="E225" s="271" t="s">
        <v>582</v>
      </c>
      <c r="F225" s="272" t="s">
        <v>583</v>
      </c>
      <c r="G225" s="273" t="s">
        <v>153</v>
      </c>
      <c r="H225" s="274">
        <v>0.76100000000000001</v>
      </c>
      <c r="I225" s="275"/>
      <c r="J225" s="276">
        <f>ROUND(I225*H225,2)</f>
        <v>0</v>
      </c>
      <c r="K225" s="272" t="s">
        <v>154</v>
      </c>
      <c r="L225" s="277"/>
      <c r="M225" s="278" t="s">
        <v>19</v>
      </c>
      <c r="N225" s="279" t="s">
        <v>41</v>
      </c>
      <c r="O225" s="87"/>
      <c r="P225" s="225">
        <f>O225*H225</f>
        <v>0</v>
      </c>
      <c r="Q225" s="225">
        <v>0.55000000000000004</v>
      </c>
      <c r="R225" s="225">
        <f>Q225*H225</f>
        <v>0.41855000000000003</v>
      </c>
      <c r="S225" s="225">
        <v>0</v>
      </c>
      <c r="T225" s="22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7" t="s">
        <v>357</v>
      </c>
      <c r="AT225" s="227" t="s">
        <v>468</v>
      </c>
      <c r="AU225" s="227" t="s">
        <v>82</v>
      </c>
      <c r="AY225" s="20" t="s">
        <v>147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82</v>
      </c>
      <c r="BK225" s="228">
        <f>ROUND(I225*H225,2)</f>
        <v>0</v>
      </c>
      <c r="BL225" s="20" t="s">
        <v>247</v>
      </c>
      <c r="BM225" s="227" t="s">
        <v>584</v>
      </c>
    </row>
    <row r="226" s="14" customFormat="1">
      <c r="A226" s="14"/>
      <c r="B226" s="245"/>
      <c r="C226" s="246"/>
      <c r="D226" s="236" t="s">
        <v>159</v>
      </c>
      <c r="E226" s="247" t="s">
        <v>19</v>
      </c>
      <c r="F226" s="248" t="s">
        <v>585</v>
      </c>
      <c r="G226" s="246"/>
      <c r="H226" s="249">
        <v>0.76100000000000001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159</v>
      </c>
      <c r="AU226" s="255" t="s">
        <v>82</v>
      </c>
      <c r="AV226" s="14" t="s">
        <v>82</v>
      </c>
      <c r="AW226" s="14" t="s">
        <v>31</v>
      </c>
      <c r="AX226" s="14" t="s">
        <v>76</v>
      </c>
      <c r="AY226" s="255" t="s">
        <v>147</v>
      </c>
    </row>
    <row r="227" s="2" customFormat="1" ht="24.15" customHeight="1">
      <c r="A227" s="41"/>
      <c r="B227" s="42"/>
      <c r="C227" s="216" t="s">
        <v>303</v>
      </c>
      <c r="D227" s="216" t="s">
        <v>150</v>
      </c>
      <c r="E227" s="217" t="s">
        <v>586</v>
      </c>
      <c r="F227" s="218" t="s">
        <v>587</v>
      </c>
      <c r="G227" s="219" t="s">
        <v>231</v>
      </c>
      <c r="H227" s="220">
        <v>59.560000000000002</v>
      </c>
      <c r="I227" s="221"/>
      <c r="J227" s="222">
        <f>ROUND(I227*H227,2)</f>
        <v>0</v>
      </c>
      <c r="K227" s="218" t="s">
        <v>154</v>
      </c>
      <c r="L227" s="47"/>
      <c r="M227" s="223" t="s">
        <v>19</v>
      </c>
      <c r="N227" s="224" t="s">
        <v>41</v>
      </c>
      <c r="O227" s="87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7" t="s">
        <v>247</v>
      </c>
      <c r="AT227" s="227" t="s">
        <v>150</v>
      </c>
      <c r="AU227" s="227" t="s">
        <v>82</v>
      </c>
      <c r="AY227" s="20" t="s">
        <v>147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82</v>
      </c>
      <c r="BK227" s="228">
        <f>ROUND(I227*H227,2)</f>
        <v>0</v>
      </c>
      <c r="BL227" s="20" t="s">
        <v>247</v>
      </c>
      <c r="BM227" s="227" t="s">
        <v>588</v>
      </c>
    </row>
    <row r="228" s="2" customFormat="1">
      <c r="A228" s="41"/>
      <c r="B228" s="42"/>
      <c r="C228" s="43"/>
      <c r="D228" s="229" t="s">
        <v>157</v>
      </c>
      <c r="E228" s="43"/>
      <c r="F228" s="230" t="s">
        <v>589</v>
      </c>
      <c r="G228" s="43"/>
      <c r="H228" s="43"/>
      <c r="I228" s="231"/>
      <c r="J228" s="43"/>
      <c r="K228" s="43"/>
      <c r="L228" s="47"/>
      <c r="M228" s="232"/>
      <c r="N228" s="23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157</v>
      </c>
      <c r="AU228" s="20" t="s">
        <v>82</v>
      </c>
    </row>
    <row r="229" s="14" customFormat="1">
      <c r="A229" s="14"/>
      <c r="B229" s="245"/>
      <c r="C229" s="246"/>
      <c r="D229" s="236" t="s">
        <v>159</v>
      </c>
      <c r="E229" s="247" t="s">
        <v>19</v>
      </c>
      <c r="F229" s="248" t="s">
        <v>590</v>
      </c>
      <c r="G229" s="246"/>
      <c r="H229" s="249">
        <v>23.760000000000002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159</v>
      </c>
      <c r="AU229" s="255" t="s">
        <v>82</v>
      </c>
      <c r="AV229" s="14" t="s">
        <v>82</v>
      </c>
      <c r="AW229" s="14" t="s">
        <v>31</v>
      </c>
      <c r="AX229" s="14" t="s">
        <v>69</v>
      </c>
      <c r="AY229" s="255" t="s">
        <v>147</v>
      </c>
    </row>
    <row r="230" s="14" customFormat="1">
      <c r="A230" s="14"/>
      <c r="B230" s="245"/>
      <c r="C230" s="246"/>
      <c r="D230" s="236" t="s">
        <v>159</v>
      </c>
      <c r="E230" s="247" t="s">
        <v>19</v>
      </c>
      <c r="F230" s="248" t="s">
        <v>591</v>
      </c>
      <c r="G230" s="246"/>
      <c r="H230" s="249">
        <v>35.799999999999997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159</v>
      </c>
      <c r="AU230" s="255" t="s">
        <v>82</v>
      </c>
      <c r="AV230" s="14" t="s">
        <v>82</v>
      </c>
      <c r="AW230" s="14" t="s">
        <v>31</v>
      </c>
      <c r="AX230" s="14" t="s">
        <v>69</v>
      </c>
      <c r="AY230" s="255" t="s">
        <v>147</v>
      </c>
    </row>
    <row r="231" s="15" customFormat="1">
      <c r="A231" s="15"/>
      <c r="B231" s="256"/>
      <c r="C231" s="257"/>
      <c r="D231" s="236" t="s">
        <v>159</v>
      </c>
      <c r="E231" s="258" t="s">
        <v>19</v>
      </c>
      <c r="F231" s="259" t="s">
        <v>163</v>
      </c>
      <c r="G231" s="257"/>
      <c r="H231" s="260">
        <v>59.560000000000002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159</v>
      </c>
      <c r="AU231" s="266" t="s">
        <v>82</v>
      </c>
      <c r="AV231" s="15" t="s">
        <v>155</v>
      </c>
      <c r="AW231" s="15" t="s">
        <v>31</v>
      </c>
      <c r="AX231" s="15" t="s">
        <v>76</v>
      </c>
      <c r="AY231" s="266" t="s">
        <v>147</v>
      </c>
    </row>
    <row r="232" s="2" customFormat="1" ht="16.5" customHeight="1">
      <c r="A232" s="41"/>
      <c r="B232" s="42"/>
      <c r="C232" s="270" t="s">
        <v>311</v>
      </c>
      <c r="D232" s="270" t="s">
        <v>468</v>
      </c>
      <c r="E232" s="271" t="s">
        <v>592</v>
      </c>
      <c r="F232" s="272" t="s">
        <v>593</v>
      </c>
      <c r="G232" s="273" t="s">
        <v>153</v>
      </c>
      <c r="H232" s="274">
        <v>0.29799999999999999</v>
      </c>
      <c r="I232" s="275"/>
      <c r="J232" s="276">
        <f>ROUND(I232*H232,2)</f>
        <v>0</v>
      </c>
      <c r="K232" s="272" t="s">
        <v>154</v>
      </c>
      <c r="L232" s="277"/>
      <c r="M232" s="278" t="s">
        <v>19</v>
      </c>
      <c r="N232" s="279" t="s">
        <v>41</v>
      </c>
      <c r="O232" s="87"/>
      <c r="P232" s="225">
        <f>O232*H232</f>
        <v>0</v>
      </c>
      <c r="Q232" s="225">
        <v>0.55000000000000004</v>
      </c>
      <c r="R232" s="225">
        <f>Q232*H232</f>
        <v>0.16390000000000002</v>
      </c>
      <c r="S232" s="225">
        <v>0</v>
      </c>
      <c r="T232" s="226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7" t="s">
        <v>357</v>
      </c>
      <c r="AT232" s="227" t="s">
        <v>468</v>
      </c>
      <c r="AU232" s="227" t="s">
        <v>82</v>
      </c>
      <c r="AY232" s="20" t="s">
        <v>147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82</v>
      </c>
      <c r="BK232" s="228">
        <f>ROUND(I232*H232,2)</f>
        <v>0</v>
      </c>
      <c r="BL232" s="20" t="s">
        <v>247</v>
      </c>
      <c r="BM232" s="227" t="s">
        <v>594</v>
      </c>
    </row>
    <row r="233" s="14" customFormat="1">
      <c r="A233" s="14"/>
      <c r="B233" s="245"/>
      <c r="C233" s="246"/>
      <c r="D233" s="236" t="s">
        <v>159</v>
      </c>
      <c r="E233" s="247" t="s">
        <v>19</v>
      </c>
      <c r="F233" s="248" t="s">
        <v>595</v>
      </c>
      <c r="G233" s="246"/>
      <c r="H233" s="249">
        <v>0.29799999999999999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159</v>
      </c>
      <c r="AU233" s="255" t="s">
        <v>82</v>
      </c>
      <c r="AV233" s="14" t="s">
        <v>82</v>
      </c>
      <c r="AW233" s="14" t="s">
        <v>31</v>
      </c>
      <c r="AX233" s="14" t="s">
        <v>76</v>
      </c>
      <c r="AY233" s="255" t="s">
        <v>147</v>
      </c>
    </row>
    <row r="234" s="2" customFormat="1" ht="16.5" customHeight="1">
      <c r="A234" s="41"/>
      <c r="B234" s="42"/>
      <c r="C234" s="216" t="s">
        <v>320</v>
      </c>
      <c r="D234" s="216" t="s">
        <v>150</v>
      </c>
      <c r="E234" s="217" t="s">
        <v>596</v>
      </c>
      <c r="F234" s="218" t="s">
        <v>597</v>
      </c>
      <c r="G234" s="219" t="s">
        <v>153</v>
      </c>
      <c r="H234" s="220">
        <v>1.3109999999999999</v>
      </c>
      <c r="I234" s="221"/>
      <c r="J234" s="222">
        <f>ROUND(I234*H234,2)</f>
        <v>0</v>
      </c>
      <c r="K234" s="218" t="s">
        <v>154</v>
      </c>
      <c r="L234" s="47"/>
      <c r="M234" s="223" t="s">
        <v>19</v>
      </c>
      <c r="N234" s="224" t="s">
        <v>41</v>
      </c>
      <c r="O234" s="87"/>
      <c r="P234" s="225">
        <f>O234*H234</f>
        <v>0</v>
      </c>
      <c r="Q234" s="225">
        <v>0.02248</v>
      </c>
      <c r="R234" s="225">
        <f>Q234*H234</f>
        <v>0.029471279999999999</v>
      </c>
      <c r="S234" s="225">
        <v>0</v>
      </c>
      <c r="T234" s="226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247</v>
      </c>
      <c r="AT234" s="227" t="s">
        <v>150</v>
      </c>
      <c r="AU234" s="227" t="s">
        <v>82</v>
      </c>
      <c r="AY234" s="20" t="s">
        <v>147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82</v>
      </c>
      <c r="BK234" s="228">
        <f>ROUND(I234*H234,2)</f>
        <v>0</v>
      </c>
      <c r="BL234" s="20" t="s">
        <v>247</v>
      </c>
      <c r="BM234" s="227" t="s">
        <v>598</v>
      </c>
    </row>
    <row r="235" s="2" customFormat="1">
      <c r="A235" s="41"/>
      <c r="B235" s="42"/>
      <c r="C235" s="43"/>
      <c r="D235" s="229" t="s">
        <v>157</v>
      </c>
      <c r="E235" s="43"/>
      <c r="F235" s="230" t="s">
        <v>599</v>
      </c>
      <c r="G235" s="43"/>
      <c r="H235" s="43"/>
      <c r="I235" s="231"/>
      <c r="J235" s="43"/>
      <c r="K235" s="43"/>
      <c r="L235" s="47"/>
      <c r="M235" s="232"/>
      <c r="N235" s="23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157</v>
      </c>
      <c r="AU235" s="20" t="s">
        <v>82</v>
      </c>
    </row>
    <row r="236" s="14" customFormat="1">
      <c r="A236" s="14"/>
      <c r="B236" s="245"/>
      <c r="C236" s="246"/>
      <c r="D236" s="236" t="s">
        <v>159</v>
      </c>
      <c r="E236" s="247" t="s">
        <v>19</v>
      </c>
      <c r="F236" s="248" t="s">
        <v>600</v>
      </c>
      <c r="G236" s="246"/>
      <c r="H236" s="249">
        <v>1.3109999999999999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159</v>
      </c>
      <c r="AU236" s="255" t="s">
        <v>82</v>
      </c>
      <c r="AV236" s="14" t="s">
        <v>82</v>
      </c>
      <c r="AW236" s="14" t="s">
        <v>31</v>
      </c>
      <c r="AX236" s="14" t="s">
        <v>76</v>
      </c>
      <c r="AY236" s="255" t="s">
        <v>147</v>
      </c>
    </row>
    <row r="237" s="2" customFormat="1" ht="21.75" customHeight="1">
      <c r="A237" s="41"/>
      <c r="B237" s="42"/>
      <c r="C237" s="216" t="s">
        <v>326</v>
      </c>
      <c r="D237" s="216" t="s">
        <v>150</v>
      </c>
      <c r="E237" s="217" t="s">
        <v>601</v>
      </c>
      <c r="F237" s="218" t="s">
        <v>602</v>
      </c>
      <c r="G237" s="219" t="s">
        <v>171</v>
      </c>
      <c r="H237" s="220">
        <v>15</v>
      </c>
      <c r="I237" s="221"/>
      <c r="J237" s="222">
        <f>ROUND(I237*H237,2)</f>
        <v>0</v>
      </c>
      <c r="K237" s="218" t="s">
        <v>154</v>
      </c>
      <c r="L237" s="47"/>
      <c r="M237" s="223" t="s">
        <v>19</v>
      </c>
      <c r="N237" s="224" t="s">
        <v>41</v>
      </c>
      <c r="O237" s="87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247</v>
      </c>
      <c r="AT237" s="227" t="s">
        <v>150</v>
      </c>
      <c r="AU237" s="227" t="s">
        <v>82</v>
      </c>
      <c r="AY237" s="20" t="s">
        <v>147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82</v>
      </c>
      <c r="BK237" s="228">
        <f>ROUND(I237*H237,2)</f>
        <v>0</v>
      </c>
      <c r="BL237" s="20" t="s">
        <v>247</v>
      </c>
      <c r="BM237" s="227" t="s">
        <v>603</v>
      </c>
    </row>
    <row r="238" s="2" customFormat="1">
      <c r="A238" s="41"/>
      <c r="B238" s="42"/>
      <c r="C238" s="43"/>
      <c r="D238" s="229" t="s">
        <v>157</v>
      </c>
      <c r="E238" s="43"/>
      <c r="F238" s="230" t="s">
        <v>604</v>
      </c>
      <c r="G238" s="43"/>
      <c r="H238" s="43"/>
      <c r="I238" s="231"/>
      <c r="J238" s="43"/>
      <c r="K238" s="43"/>
      <c r="L238" s="47"/>
      <c r="M238" s="232"/>
      <c r="N238" s="23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157</v>
      </c>
      <c r="AU238" s="20" t="s">
        <v>82</v>
      </c>
    </row>
    <row r="239" s="14" customFormat="1">
      <c r="A239" s="14"/>
      <c r="B239" s="245"/>
      <c r="C239" s="246"/>
      <c r="D239" s="236" t="s">
        <v>159</v>
      </c>
      <c r="E239" s="247" t="s">
        <v>19</v>
      </c>
      <c r="F239" s="248" t="s">
        <v>605</v>
      </c>
      <c r="G239" s="246"/>
      <c r="H239" s="249">
        <v>15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159</v>
      </c>
      <c r="AU239" s="255" t="s">
        <v>82</v>
      </c>
      <c r="AV239" s="14" t="s">
        <v>82</v>
      </c>
      <c r="AW239" s="14" t="s">
        <v>31</v>
      </c>
      <c r="AX239" s="14" t="s">
        <v>76</v>
      </c>
      <c r="AY239" s="255" t="s">
        <v>147</v>
      </c>
    </row>
    <row r="240" s="2" customFormat="1" ht="16.5" customHeight="1">
      <c r="A240" s="41"/>
      <c r="B240" s="42"/>
      <c r="C240" s="270" t="s">
        <v>334</v>
      </c>
      <c r="D240" s="270" t="s">
        <v>468</v>
      </c>
      <c r="E240" s="271" t="s">
        <v>606</v>
      </c>
      <c r="F240" s="272" t="s">
        <v>607</v>
      </c>
      <c r="G240" s="273" t="s">
        <v>153</v>
      </c>
      <c r="H240" s="274">
        <v>0.375</v>
      </c>
      <c r="I240" s="275"/>
      <c r="J240" s="276">
        <f>ROUND(I240*H240,2)</f>
        <v>0</v>
      </c>
      <c r="K240" s="272" t="s">
        <v>154</v>
      </c>
      <c r="L240" s="277"/>
      <c r="M240" s="278" t="s">
        <v>19</v>
      </c>
      <c r="N240" s="279" t="s">
        <v>41</v>
      </c>
      <c r="O240" s="87"/>
      <c r="P240" s="225">
        <f>O240*H240</f>
        <v>0</v>
      </c>
      <c r="Q240" s="225">
        <v>0.55000000000000004</v>
      </c>
      <c r="R240" s="225">
        <f>Q240*H240</f>
        <v>0.20625000000000002</v>
      </c>
      <c r="S240" s="225">
        <v>0</v>
      </c>
      <c r="T240" s="226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7" t="s">
        <v>357</v>
      </c>
      <c r="AT240" s="227" t="s">
        <v>468</v>
      </c>
      <c r="AU240" s="227" t="s">
        <v>82</v>
      </c>
      <c r="AY240" s="20" t="s">
        <v>147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82</v>
      </c>
      <c r="BK240" s="228">
        <f>ROUND(I240*H240,2)</f>
        <v>0</v>
      </c>
      <c r="BL240" s="20" t="s">
        <v>247</v>
      </c>
      <c r="BM240" s="227" t="s">
        <v>608</v>
      </c>
    </row>
    <row r="241" s="14" customFormat="1">
      <c r="A241" s="14"/>
      <c r="B241" s="245"/>
      <c r="C241" s="246"/>
      <c r="D241" s="236" t="s">
        <v>159</v>
      </c>
      <c r="E241" s="247" t="s">
        <v>19</v>
      </c>
      <c r="F241" s="248" t="s">
        <v>609</v>
      </c>
      <c r="G241" s="246"/>
      <c r="H241" s="249">
        <v>0.375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159</v>
      </c>
      <c r="AU241" s="255" t="s">
        <v>82</v>
      </c>
      <c r="AV241" s="14" t="s">
        <v>82</v>
      </c>
      <c r="AW241" s="14" t="s">
        <v>31</v>
      </c>
      <c r="AX241" s="14" t="s">
        <v>76</v>
      </c>
      <c r="AY241" s="255" t="s">
        <v>147</v>
      </c>
    </row>
    <row r="242" s="2" customFormat="1" ht="21.75" customHeight="1">
      <c r="A242" s="41"/>
      <c r="B242" s="42"/>
      <c r="C242" s="216" t="s">
        <v>341</v>
      </c>
      <c r="D242" s="216" t="s">
        <v>150</v>
      </c>
      <c r="E242" s="217" t="s">
        <v>610</v>
      </c>
      <c r="F242" s="218" t="s">
        <v>611</v>
      </c>
      <c r="G242" s="219" t="s">
        <v>231</v>
      </c>
      <c r="H242" s="220">
        <v>15.6</v>
      </c>
      <c r="I242" s="221"/>
      <c r="J242" s="222">
        <f>ROUND(I242*H242,2)</f>
        <v>0</v>
      </c>
      <c r="K242" s="218" t="s">
        <v>154</v>
      </c>
      <c r="L242" s="47"/>
      <c r="M242" s="223" t="s">
        <v>19</v>
      </c>
      <c r="N242" s="224" t="s">
        <v>41</v>
      </c>
      <c r="O242" s="87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7" t="s">
        <v>247</v>
      </c>
      <c r="AT242" s="227" t="s">
        <v>150</v>
      </c>
      <c r="AU242" s="227" t="s">
        <v>82</v>
      </c>
      <c r="AY242" s="20" t="s">
        <v>147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82</v>
      </c>
      <c r="BK242" s="228">
        <f>ROUND(I242*H242,2)</f>
        <v>0</v>
      </c>
      <c r="BL242" s="20" t="s">
        <v>247</v>
      </c>
      <c r="BM242" s="227" t="s">
        <v>612</v>
      </c>
    </row>
    <row r="243" s="2" customFormat="1">
      <c r="A243" s="41"/>
      <c r="B243" s="42"/>
      <c r="C243" s="43"/>
      <c r="D243" s="229" t="s">
        <v>157</v>
      </c>
      <c r="E243" s="43"/>
      <c r="F243" s="230" t="s">
        <v>613</v>
      </c>
      <c r="G243" s="43"/>
      <c r="H243" s="43"/>
      <c r="I243" s="231"/>
      <c r="J243" s="43"/>
      <c r="K243" s="43"/>
      <c r="L243" s="47"/>
      <c r="M243" s="232"/>
      <c r="N243" s="23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157</v>
      </c>
      <c r="AU243" s="20" t="s">
        <v>82</v>
      </c>
    </row>
    <row r="244" s="14" customFormat="1">
      <c r="A244" s="14"/>
      <c r="B244" s="245"/>
      <c r="C244" s="246"/>
      <c r="D244" s="236" t="s">
        <v>159</v>
      </c>
      <c r="E244" s="247" t="s">
        <v>19</v>
      </c>
      <c r="F244" s="248" t="s">
        <v>614</v>
      </c>
      <c r="G244" s="246"/>
      <c r="H244" s="249">
        <v>15.6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159</v>
      </c>
      <c r="AU244" s="255" t="s">
        <v>82</v>
      </c>
      <c r="AV244" s="14" t="s">
        <v>82</v>
      </c>
      <c r="AW244" s="14" t="s">
        <v>31</v>
      </c>
      <c r="AX244" s="14" t="s">
        <v>76</v>
      </c>
      <c r="AY244" s="255" t="s">
        <v>147</v>
      </c>
    </row>
    <row r="245" s="2" customFormat="1" ht="16.5" customHeight="1">
      <c r="A245" s="41"/>
      <c r="B245" s="42"/>
      <c r="C245" s="270" t="s">
        <v>350</v>
      </c>
      <c r="D245" s="270" t="s">
        <v>468</v>
      </c>
      <c r="E245" s="271" t="s">
        <v>615</v>
      </c>
      <c r="F245" s="272" t="s">
        <v>616</v>
      </c>
      <c r="G245" s="273" t="s">
        <v>153</v>
      </c>
      <c r="H245" s="274">
        <v>0.93600000000000005</v>
      </c>
      <c r="I245" s="275"/>
      <c r="J245" s="276">
        <f>ROUND(I245*H245,2)</f>
        <v>0</v>
      </c>
      <c r="K245" s="272" t="s">
        <v>154</v>
      </c>
      <c r="L245" s="277"/>
      <c r="M245" s="278" t="s">
        <v>19</v>
      </c>
      <c r="N245" s="279" t="s">
        <v>41</v>
      </c>
      <c r="O245" s="87"/>
      <c r="P245" s="225">
        <f>O245*H245</f>
        <v>0</v>
      </c>
      <c r="Q245" s="225">
        <v>0.55000000000000004</v>
      </c>
      <c r="R245" s="225">
        <f>Q245*H245</f>
        <v>0.51480000000000004</v>
      </c>
      <c r="S245" s="225">
        <v>0</v>
      </c>
      <c r="T245" s="226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7" t="s">
        <v>357</v>
      </c>
      <c r="AT245" s="227" t="s">
        <v>468</v>
      </c>
      <c r="AU245" s="227" t="s">
        <v>82</v>
      </c>
      <c r="AY245" s="20" t="s">
        <v>147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82</v>
      </c>
      <c r="BK245" s="228">
        <f>ROUND(I245*H245,2)</f>
        <v>0</v>
      </c>
      <c r="BL245" s="20" t="s">
        <v>247</v>
      </c>
      <c r="BM245" s="227" t="s">
        <v>617</v>
      </c>
    </row>
    <row r="246" s="14" customFormat="1">
      <c r="A246" s="14"/>
      <c r="B246" s="245"/>
      <c r="C246" s="246"/>
      <c r="D246" s="236" t="s">
        <v>159</v>
      </c>
      <c r="E246" s="247" t="s">
        <v>19</v>
      </c>
      <c r="F246" s="248" t="s">
        <v>618</v>
      </c>
      <c r="G246" s="246"/>
      <c r="H246" s="249">
        <v>0.93600000000000005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159</v>
      </c>
      <c r="AU246" s="255" t="s">
        <v>82</v>
      </c>
      <c r="AV246" s="14" t="s">
        <v>82</v>
      </c>
      <c r="AW246" s="14" t="s">
        <v>31</v>
      </c>
      <c r="AX246" s="14" t="s">
        <v>76</v>
      </c>
      <c r="AY246" s="255" t="s">
        <v>147</v>
      </c>
    </row>
    <row r="247" s="2" customFormat="1" ht="16.5" customHeight="1">
      <c r="A247" s="41"/>
      <c r="B247" s="42"/>
      <c r="C247" s="216" t="s">
        <v>357</v>
      </c>
      <c r="D247" s="216" t="s">
        <v>150</v>
      </c>
      <c r="E247" s="217" t="s">
        <v>619</v>
      </c>
      <c r="F247" s="218" t="s">
        <v>620</v>
      </c>
      <c r="G247" s="219" t="s">
        <v>153</v>
      </c>
      <c r="H247" s="220">
        <v>1.0589999999999999</v>
      </c>
      <c r="I247" s="221"/>
      <c r="J247" s="222">
        <f>ROUND(I247*H247,2)</f>
        <v>0</v>
      </c>
      <c r="K247" s="218" t="s">
        <v>154</v>
      </c>
      <c r="L247" s="47"/>
      <c r="M247" s="223" t="s">
        <v>19</v>
      </c>
      <c r="N247" s="224" t="s">
        <v>41</v>
      </c>
      <c r="O247" s="87"/>
      <c r="P247" s="225">
        <f>O247*H247</f>
        <v>0</v>
      </c>
      <c r="Q247" s="225">
        <v>0.0027200000000000002</v>
      </c>
      <c r="R247" s="225">
        <f>Q247*H247</f>
        <v>0.0028804799999999999</v>
      </c>
      <c r="S247" s="225">
        <v>0</v>
      </c>
      <c r="T247" s="226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7" t="s">
        <v>247</v>
      </c>
      <c r="AT247" s="227" t="s">
        <v>150</v>
      </c>
      <c r="AU247" s="227" t="s">
        <v>82</v>
      </c>
      <c r="AY247" s="20" t="s">
        <v>147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82</v>
      </c>
      <c r="BK247" s="228">
        <f>ROUND(I247*H247,2)</f>
        <v>0</v>
      </c>
      <c r="BL247" s="20" t="s">
        <v>247</v>
      </c>
      <c r="BM247" s="227" t="s">
        <v>621</v>
      </c>
    </row>
    <row r="248" s="2" customFormat="1">
      <c r="A248" s="41"/>
      <c r="B248" s="42"/>
      <c r="C248" s="43"/>
      <c r="D248" s="229" t="s">
        <v>157</v>
      </c>
      <c r="E248" s="43"/>
      <c r="F248" s="230" t="s">
        <v>622</v>
      </c>
      <c r="G248" s="43"/>
      <c r="H248" s="43"/>
      <c r="I248" s="231"/>
      <c r="J248" s="43"/>
      <c r="K248" s="43"/>
      <c r="L248" s="47"/>
      <c r="M248" s="232"/>
      <c r="N248" s="233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157</v>
      </c>
      <c r="AU248" s="20" t="s">
        <v>82</v>
      </c>
    </row>
    <row r="249" s="14" customFormat="1">
      <c r="A249" s="14"/>
      <c r="B249" s="245"/>
      <c r="C249" s="246"/>
      <c r="D249" s="236" t="s">
        <v>159</v>
      </c>
      <c r="E249" s="247" t="s">
        <v>19</v>
      </c>
      <c r="F249" s="248" t="s">
        <v>623</v>
      </c>
      <c r="G249" s="246"/>
      <c r="H249" s="249">
        <v>1.0589999999999999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159</v>
      </c>
      <c r="AU249" s="255" t="s">
        <v>82</v>
      </c>
      <c r="AV249" s="14" t="s">
        <v>82</v>
      </c>
      <c r="AW249" s="14" t="s">
        <v>31</v>
      </c>
      <c r="AX249" s="14" t="s">
        <v>76</v>
      </c>
      <c r="AY249" s="255" t="s">
        <v>147</v>
      </c>
    </row>
    <row r="250" s="2" customFormat="1" ht="24.15" customHeight="1">
      <c r="A250" s="41"/>
      <c r="B250" s="42"/>
      <c r="C250" s="216" t="s">
        <v>363</v>
      </c>
      <c r="D250" s="216" t="s">
        <v>150</v>
      </c>
      <c r="E250" s="217" t="s">
        <v>624</v>
      </c>
      <c r="F250" s="218" t="s">
        <v>625</v>
      </c>
      <c r="G250" s="219" t="s">
        <v>265</v>
      </c>
      <c r="H250" s="220">
        <v>1.339</v>
      </c>
      <c r="I250" s="221"/>
      <c r="J250" s="222">
        <f>ROUND(I250*H250,2)</f>
        <v>0</v>
      </c>
      <c r="K250" s="218" t="s">
        <v>154</v>
      </c>
      <c r="L250" s="47"/>
      <c r="M250" s="223" t="s">
        <v>19</v>
      </c>
      <c r="N250" s="224" t="s">
        <v>41</v>
      </c>
      <c r="O250" s="87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7" t="s">
        <v>247</v>
      </c>
      <c r="AT250" s="227" t="s">
        <v>150</v>
      </c>
      <c r="AU250" s="227" t="s">
        <v>82</v>
      </c>
      <c r="AY250" s="20" t="s">
        <v>147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0" t="s">
        <v>82</v>
      </c>
      <c r="BK250" s="228">
        <f>ROUND(I250*H250,2)</f>
        <v>0</v>
      </c>
      <c r="BL250" s="20" t="s">
        <v>247</v>
      </c>
      <c r="BM250" s="227" t="s">
        <v>626</v>
      </c>
    </row>
    <row r="251" s="2" customFormat="1">
      <c r="A251" s="41"/>
      <c r="B251" s="42"/>
      <c r="C251" s="43"/>
      <c r="D251" s="229" t="s">
        <v>157</v>
      </c>
      <c r="E251" s="43"/>
      <c r="F251" s="230" t="s">
        <v>627</v>
      </c>
      <c r="G251" s="43"/>
      <c r="H251" s="43"/>
      <c r="I251" s="231"/>
      <c r="J251" s="43"/>
      <c r="K251" s="43"/>
      <c r="L251" s="47"/>
      <c r="M251" s="232"/>
      <c r="N251" s="233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157</v>
      </c>
      <c r="AU251" s="20" t="s">
        <v>82</v>
      </c>
    </row>
    <row r="252" s="12" customFormat="1" ht="22.8" customHeight="1">
      <c r="A252" s="12"/>
      <c r="B252" s="200"/>
      <c r="C252" s="201"/>
      <c r="D252" s="202" t="s">
        <v>68</v>
      </c>
      <c r="E252" s="214" t="s">
        <v>628</v>
      </c>
      <c r="F252" s="214" t="s">
        <v>629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SUM(P253:P313)</f>
        <v>0</v>
      </c>
      <c r="Q252" s="208"/>
      <c r="R252" s="209">
        <f>SUM(R253:R313)</f>
        <v>4.3540872400000001</v>
      </c>
      <c r="S252" s="208"/>
      <c r="T252" s="210">
        <f>SUM(T253:T313)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82</v>
      </c>
      <c r="AT252" s="212" t="s">
        <v>68</v>
      </c>
      <c r="AU252" s="212" t="s">
        <v>76</v>
      </c>
      <c r="AY252" s="211" t="s">
        <v>147</v>
      </c>
      <c r="BK252" s="213">
        <f>SUM(BK253:BK313)</f>
        <v>0</v>
      </c>
    </row>
    <row r="253" s="2" customFormat="1" ht="24.15" customHeight="1">
      <c r="A253" s="41"/>
      <c r="B253" s="42"/>
      <c r="C253" s="216" t="s">
        <v>368</v>
      </c>
      <c r="D253" s="216" t="s">
        <v>150</v>
      </c>
      <c r="E253" s="217" t="s">
        <v>630</v>
      </c>
      <c r="F253" s="218" t="s">
        <v>631</v>
      </c>
      <c r="G253" s="219" t="s">
        <v>171</v>
      </c>
      <c r="H253" s="220">
        <v>65.269999999999996</v>
      </c>
      <c r="I253" s="221"/>
      <c r="J253" s="222">
        <f>ROUND(I253*H253,2)</f>
        <v>0</v>
      </c>
      <c r="K253" s="218" t="s">
        <v>154</v>
      </c>
      <c r="L253" s="47"/>
      <c r="M253" s="223" t="s">
        <v>19</v>
      </c>
      <c r="N253" s="224" t="s">
        <v>41</v>
      </c>
      <c r="O253" s="87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7" t="s">
        <v>247</v>
      </c>
      <c r="AT253" s="227" t="s">
        <v>150</v>
      </c>
      <c r="AU253" s="227" t="s">
        <v>82</v>
      </c>
      <c r="AY253" s="20" t="s">
        <v>147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82</v>
      </c>
      <c r="BK253" s="228">
        <f>ROUND(I253*H253,2)</f>
        <v>0</v>
      </c>
      <c r="BL253" s="20" t="s">
        <v>247</v>
      </c>
      <c r="BM253" s="227" t="s">
        <v>632</v>
      </c>
    </row>
    <row r="254" s="2" customFormat="1">
      <c r="A254" s="41"/>
      <c r="B254" s="42"/>
      <c r="C254" s="43"/>
      <c r="D254" s="229" t="s">
        <v>157</v>
      </c>
      <c r="E254" s="43"/>
      <c r="F254" s="230" t="s">
        <v>633</v>
      </c>
      <c r="G254" s="43"/>
      <c r="H254" s="43"/>
      <c r="I254" s="231"/>
      <c r="J254" s="43"/>
      <c r="K254" s="43"/>
      <c r="L254" s="47"/>
      <c r="M254" s="232"/>
      <c r="N254" s="233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157</v>
      </c>
      <c r="AU254" s="20" t="s">
        <v>82</v>
      </c>
    </row>
    <row r="255" s="14" customFormat="1">
      <c r="A255" s="14"/>
      <c r="B255" s="245"/>
      <c r="C255" s="246"/>
      <c r="D255" s="236" t="s">
        <v>159</v>
      </c>
      <c r="E255" s="247" t="s">
        <v>19</v>
      </c>
      <c r="F255" s="248" t="s">
        <v>634</v>
      </c>
      <c r="G255" s="246"/>
      <c r="H255" s="249">
        <v>13.300000000000001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159</v>
      </c>
      <c r="AU255" s="255" t="s">
        <v>82</v>
      </c>
      <c r="AV255" s="14" t="s">
        <v>82</v>
      </c>
      <c r="AW255" s="14" t="s">
        <v>31</v>
      </c>
      <c r="AX255" s="14" t="s">
        <v>69</v>
      </c>
      <c r="AY255" s="255" t="s">
        <v>147</v>
      </c>
    </row>
    <row r="256" s="14" customFormat="1">
      <c r="A256" s="14"/>
      <c r="B256" s="245"/>
      <c r="C256" s="246"/>
      <c r="D256" s="236" t="s">
        <v>159</v>
      </c>
      <c r="E256" s="247" t="s">
        <v>19</v>
      </c>
      <c r="F256" s="248" t="s">
        <v>538</v>
      </c>
      <c r="G256" s="246"/>
      <c r="H256" s="249">
        <v>14.42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159</v>
      </c>
      <c r="AU256" s="255" t="s">
        <v>82</v>
      </c>
      <c r="AV256" s="14" t="s">
        <v>82</v>
      </c>
      <c r="AW256" s="14" t="s">
        <v>31</v>
      </c>
      <c r="AX256" s="14" t="s">
        <v>69</v>
      </c>
      <c r="AY256" s="255" t="s">
        <v>147</v>
      </c>
    </row>
    <row r="257" s="14" customFormat="1">
      <c r="A257" s="14"/>
      <c r="B257" s="245"/>
      <c r="C257" s="246"/>
      <c r="D257" s="236" t="s">
        <v>159</v>
      </c>
      <c r="E257" s="247" t="s">
        <v>19</v>
      </c>
      <c r="F257" s="248" t="s">
        <v>635</v>
      </c>
      <c r="G257" s="246"/>
      <c r="H257" s="249">
        <v>7.0499999999999998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159</v>
      </c>
      <c r="AU257" s="255" t="s">
        <v>82</v>
      </c>
      <c r="AV257" s="14" t="s">
        <v>82</v>
      </c>
      <c r="AW257" s="14" t="s">
        <v>31</v>
      </c>
      <c r="AX257" s="14" t="s">
        <v>69</v>
      </c>
      <c r="AY257" s="255" t="s">
        <v>147</v>
      </c>
    </row>
    <row r="258" s="14" customFormat="1">
      <c r="A258" s="14"/>
      <c r="B258" s="245"/>
      <c r="C258" s="246"/>
      <c r="D258" s="236" t="s">
        <v>159</v>
      </c>
      <c r="E258" s="247" t="s">
        <v>19</v>
      </c>
      <c r="F258" s="248" t="s">
        <v>636</v>
      </c>
      <c r="G258" s="246"/>
      <c r="H258" s="249">
        <v>3.6499999999999999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159</v>
      </c>
      <c r="AU258" s="255" t="s">
        <v>82</v>
      </c>
      <c r="AV258" s="14" t="s">
        <v>82</v>
      </c>
      <c r="AW258" s="14" t="s">
        <v>31</v>
      </c>
      <c r="AX258" s="14" t="s">
        <v>69</v>
      </c>
      <c r="AY258" s="255" t="s">
        <v>147</v>
      </c>
    </row>
    <row r="259" s="14" customFormat="1">
      <c r="A259" s="14"/>
      <c r="B259" s="245"/>
      <c r="C259" s="246"/>
      <c r="D259" s="236" t="s">
        <v>159</v>
      </c>
      <c r="E259" s="247" t="s">
        <v>19</v>
      </c>
      <c r="F259" s="248" t="s">
        <v>637</v>
      </c>
      <c r="G259" s="246"/>
      <c r="H259" s="249">
        <v>4.1600000000000001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159</v>
      </c>
      <c r="AU259" s="255" t="s">
        <v>82</v>
      </c>
      <c r="AV259" s="14" t="s">
        <v>82</v>
      </c>
      <c r="AW259" s="14" t="s">
        <v>31</v>
      </c>
      <c r="AX259" s="14" t="s">
        <v>69</v>
      </c>
      <c r="AY259" s="255" t="s">
        <v>147</v>
      </c>
    </row>
    <row r="260" s="14" customFormat="1">
      <c r="A260" s="14"/>
      <c r="B260" s="245"/>
      <c r="C260" s="246"/>
      <c r="D260" s="236" t="s">
        <v>159</v>
      </c>
      <c r="E260" s="247" t="s">
        <v>19</v>
      </c>
      <c r="F260" s="248" t="s">
        <v>531</v>
      </c>
      <c r="G260" s="246"/>
      <c r="H260" s="249">
        <v>8.4299999999999997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159</v>
      </c>
      <c r="AU260" s="255" t="s">
        <v>82</v>
      </c>
      <c r="AV260" s="14" t="s">
        <v>82</v>
      </c>
      <c r="AW260" s="14" t="s">
        <v>31</v>
      </c>
      <c r="AX260" s="14" t="s">
        <v>69</v>
      </c>
      <c r="AY260" s="255" t="s">
        <v>147</v>
      </c>
    </row>
    <row r="261" s="14" customFormat="1">
      <c r="A261" s="14"/>
      <c r="B261" s="245"/>
      <c r="C261" s="246"/>
      <c r="D261" s="236" t="s">
        <v>159</v>
      </c>
      <c r="E261" s="247" t="s">
        <v>19</v>
      </c>
      <c r="F261" s="248" t="s">
        <v>638</v>
      </c>
      <c r="G261" s="246"/>
      <c r="H261" s="249">
        <v>3.5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159</v>
      </c>
      <c r="AU261" s="255" t="s">
        <v>82</v>
      </c>
      <c r="AV261" s="14" t="s">
        <v>82</v>
      </c>
      <c r="AW261" s="14" t="s">
        <v>31</v>
      </c>
      <c r="AX261" s="14" t="s">
        <v>69</v>
      </c>
      <c r="AY261" s="255" t="s">
        <v>147</v>
      </c>
    </row>
    <row r="262" s="14" customFormat="1">
      <c r="A262" s="14"/>
      <c r="B262" s="245"/>
      <c r="C262" s="246"/>
      <c r="D262" s="236" t="s">
        <v>159</v>
      </c>
      <c r="E262" s="247" t="s">
        <v>19</v>
      </c>
      <c r="F262" s="248" t="s">
        <v>501</v>
      </c>
      <c r="G262" s="246"/>
      <c r="H262" s="249">
        <v>6.6100000000000003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159</v>
      </c>
      <c r="AU262" s="255" t="s">
        <v>82</v>
      </c>
      <c r="AV262" s="14" t="s">
        <v>82</v>
      </c>
      <c r="AW262" s="14" t="s">
        <v>31</v>
      </c>
      <c r="AX262" s="14" t="s">
        <v>69</v>
      </c>
      <c r="AY262" s="255" t="s">
        <v>147</v>
      </c>
    </row>
    <row r="263" s="14" customFormat="1">
      <c r="A263" s="14"/>
      <c r="B263" s="245"/>
      <c r="C263" s="246"/>
      <c r="D263" s="236" t="s">
        <v>159</v>
      </c>
      <c r="E263" s="247" t="s">
        <v>19</v>
      </c>
      <c r="F263" s="248" t="s">
        <v>553</v>
      </c>
      <c r="G263" s="246"/>
      <c r="H263" s="249">
        <v>4.1500000000000004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159</v>
      </c>
      <c r="AU263" s="255" t="s">
        <v>82</v>
      </c>
      <c r="AV263" s="14" t="s">
        <v>82</v>
      </c>
      <c r="AW263" s="14" t="s">
        <v>31</v>
      </c>
      <c r="AX263" s="14" t="s">
        <v>69</v>
      </c>
      <c r="AY263" s="255" t="s">
        <v>147</v>
      </c>
    </row>
    <row r="264" s="15" customFormat="1">
      <c r="A264" s="15"/>
      <c r="B264" s="256"/>
      <c r="C264" s="257"/>
      <c r="D264" s="236" t="s">
        <v>159</v>
      </c>
      <c r="E264" s="258" t="s">
        <v>19</v>
      </c>
      <c r="F264" s="259" t="s">
        <v>163</v>
      </c>
      <c r="G264" s="257"/>
      <c r="H264" s="260">
        <v>65.269999999999996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6" t="s">
        <v>159</v>
      </c>
      <c r="AU264" s="266" t="s">
        <v>82</v>
      </c>
      <c r="AV264" s="15" t="s">
        <v>155</v>
      </c>
      <c r="AW264" s="15" t="s">
        <v>31</v>
      </c>
      <c r="AX264" s="15" t="s">
        <v>76</v>
      </c>
      <c r="AY264" s="266" t="s">
        <v>147</v>
      </c>
    </row>
    <row r="265" s="2" customFormat="1" ht="16.5" customHeight="1">
      <c r="A265" s="41"/>
      <c r="B265" s="42"/>
      <c r="C265" s="270" t="s">
        <v>373</v>
      </c>
      <c r="D265" s="270" t="s">
        <v>468</v>
      </c>
      <c r="E265" s="271" t="s">
        <v>639</v>
      </c>
      <c r="F265" s="272" t="s">
        <v>640</v>
      </c>
      <c r="G265" s="273" t="s">
        <v>171</v>
      </c>
      <c r="H265" s="274">
        <v>73.331000000000003</v>
      </c>
      <c r="I265" s="275"/>
      <c r="J265" s="276">
        <f>ROUND(I265*H265,2)</f>
        <v>0</v>
      </c>
      <c r="K265" s="272" t="s">
        <v>154</v>
      </c>
      <c r="L265" s="277"/>
      <c r="M265" s="278" t="s">
        <v>19</v>
      </c>
      <c r="N265" s="279" t="s">
        <v>41</v>
      </c>
      <c r="O265" s="87"/>
      <c r="P265" s="225">
        <f>O265*H265</f>
        <v>0</v>
      </c>
      <c r="Q265" s="225">
        <v>0.00013999999999999999</v>
      </c>
      <c r="R265" s="225">
        <f>Q265*H265</f>
        <v>0.010266339999999999</v>
      </c>
      <c r="S265" s="225">
        <v>0</v>
      </c>
      <c r="T265" s="226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7" t="s">
        <v>357</v>
      </c>
      <c r="AT265" s="227" t="s">
        <v>468</v>
      </c>
      <c r="AU265" s="227" t="s">
        <v>82</v>
      </c>
      <c r="AY265" s="20" t="s">
        <v>147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20" t="s">
        <v>82</v>
      </c>
      <c r="BK265" s="228">
        <f>ROUND(I265*H265,2)</f>
        <v>0</v>
      </c>
      <c r="BL265" s="20" t="s">
        <v>247</v>
      </c>
      <c r="BM265" s="227" t="s">
        <v>641</v>
      </c>
    </row>
    <row r="266" s="14" customFormat="1">
      <c r="A266" s="14"/>
      <c r="B266" s="245"/>
      <c r="C266" s="246"/>
      <c r="D266" s="236" t="s">
        <v>159</v>
      </c>
      <c r="E266" s="247" t="s">
        <v>19</v>
      </c>
      <c r="F266" s="248" t="s">
        <v>642</v>
      </c>
      <c r="G266" s="246"/>
      <c r="H266" s="249">
        <v>73.331000000000003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159</v>
      </c>
      <c r="AU266" s="255" t="s">
        <v>82</v>
      </c>
      <c r="AV266" s="14" t="s">
        <v>82</v>
      </c>
      <c r="AW266" s="14" t="s">
        <v>31</v>
      </c>
      <c r="AX266" s="14" t="s">
        <v>76</v>
      </c>
      <c r="AY266" s="255" t="s">
        <v>147</v>
      </c>
    </row>
    <row r="267" s="2" customFormat="1" ht="49.05" customHeight="1">
      <c r="A267" s="41"/>
      <c r="B267" s="42"/>
      <c r="C267" s="216" t="s">
        <v>378</v>
      </c>
      <c r="D267" s="216" t="s">
        <v>150</v>
      </c>
      <c r="E267" s="217" t="s">
        <v>643</v>
      </c>
      <c r="F267" s="218" t="s">
        <v>644</v>
      </c>
      <c r="G267" s="219" t="s">
        <v>171</v>
      </c>
      <c r="H267" s="220">
        <v>65.269999999999996</v>
      </c>
      <c r="I267" s="221"/>
      <c r="J267" s="222">
        <f>ROUND(I267*H267,2)</f>
        <v>0</v>
      </c>
      <c r="K267" s="218" t="s">
        <v>154</v>
      </c>
      <c r="L267" s="47"/>
      <c r="M267" s="223" t="s">
        <v>19</v>
      </c>
      <c r="N267" s="224" t="s">
        <v>41</v>
      </c>
      <c r="O267" s="87"/>
      <c r="P267" s="225">
        <f>O267*H267</f>
        <v>0</v>
      </c>
      <c r="Q267" s="225">
        <v>0.019029999999999998</v>
      </c>
      <c r="R267" s="225">
        <f>Q267*H267</f>
        <v>1.2420880999999999</v>
      </c>
      <c r="S267" s="225">
        <v>0</v>
      </c>
      <c r="T267" s="226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7" t="s">
        <v>247</v>
      </c>
      <c r="AT267" s="227" t="s">
        <v>150</v>
      </c>
      <c r="AU267" s="227" t="s">
        <v>82</v>
      </c>
      <c r="AY267" s="20" t="s">
        <v>147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20" t="s">
        <v>82</v>
      </c>
      <c r="BK267" s="228">
        <f>ROUND(I267*H267,2)</f>
        <v>0</v>
      </c>
      <c r="BL267" s="20" t="s">
        <v>247</v>
      </c>
      <c r="BM267" s="227" t="s">
        <v>645</v>
      </c>
    </row>
    <row r="268" s="2" customFormat="1">
      <c r="A268" s="41"/>
      <c r="B268" s="42"/>
      <c r="C268" s="43"/>
      <c r="D268" s="229" t="s">
        <v>157</v>
      </c>
      <c r="E268" s="43"/>
      <c r="F268" s="230" t="s">
        <v>646</v>
      </c>
      <c r="G268" s="43"/>
      <c r="H268" s="43"/>
      <c r="I268" s="231"/>
      <c r="J268" s="43"/>
      <c r="K268" s="43"/>
      <c r="L268" s="47"/>
      <c r="M268" s="232"/>
      <c r="N268" s="233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157</v>
      </c>
      <c r="AU268" s="20" t="s">
        <v>82</v>
      </c>
    </row>
    <row r="269" s="14" customFormat="1">
      <c r="A269" s="14"/>
      <c r="B269" s="245"/>
      <c r="C269" s="246"/>
      <c r="D269" s="236" t="s">
        <v>159</v>
      </c>
      <c r="E269" s="247" t="s">
        <v>19</v>
      </c>
      <c r="F269" s="248" t="s">
        <v>634</v>
      </c>
      <c r="G269" s="246"/>
      <c r="H269" s="249">
        <v>13.300000000000001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159</v>
      </c>
      <c r="AU269" s="255" t="s">
        <v>82</v>
      </c>
      <c r="AV269" s="14" t="s">
        <v>82</v>
      </c>
      <c r="AW269" s="14" t="s">
        <v>31</v>
      </c>
      <c r="AX269" s="14" t="s">
        <v>69</v>
      </c>
      <c r="AY269" s="255" t="s">
        <v>147</v>
      </c>
    </row>
    <row r="270" s="14" customFormat="1">
      <c r="A270" s="14"/>
      <c r="B270" s="245"/>
      <c r="C270" s="246"/>
      <c r="D270" s="236" t="s">
        <v>159</v>
      </c>
      <c r="E270" s="247" t="s">
        <v>19</v>
      </c>
      <c r="F270" s="248" t="s">
        <v>538</v>
      </c>
      <c r="G270" s="246"/>
      <c r="H270" s="249">
        <v>14.42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159</v>
      </c>
      <c r="AU270" s="255" t="s">
        <v>82</v>
      </c>
      <c r="AV270" s="14" t="s">
        <v>82</v>
      </c>
      <c r="AW270" s="14" t="s">
        <v>31</v>
      </c>
      <c r="AX270" s="14" t="s">
        <v>69</v>
      </c>
      <c r="AY270" s="255" t="s">
        <v>147</v>
      </c>
    </row>
    <row r="271" s="14" customFormat="1">
      <c r="A271" s="14"/>
      <c r="B271" s="245"/>
      <c r="C271" s="246"/>
      <c r="D271" s="236" t="s">
        <v>159</v>
      </c>
      <c r="E271" s="247" t="s">
        <v>19</v>
      </c>
      <c r="F271" s="248" t="s">
        <v>635</v>
      </c>
      <c r="G271" s="246"/>
      <c r="H271" s="249">
        <v>7.0499999999999998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159</v>
      </c>
      <c r="AU271" s="255" t="s">
        <v>82</v>
      </c>
      <c r="AV271" s="14" t="s">
        <v>82</v>
      </c>
      <c r="AW271" s="14" t="s">
        <v>31</v>
      </c>
      <c r="AX271" s="14" t="s">
        <v>69</v>
      </c>
      <c r="AY271" s="255" t="s">
        <v>147</v>
      </c>
    </row>
    <row r="272" s="14" customFormat="1">
      <c r="A272" s="14"/>
      <c r="B272" s="245"/>
      <c r="C272" s="246"/>
      <c r="D272" s="236" t="s">
        <v>159</v>
      </c>
      <c r="E272" s="247" t="s">
        <v>19</v>
      </c>
      <c r="F272" s="248" t="s">
        <v>636</v>
      </c>
      <c r="G272" s="246"/>
      <c r="H272" s="249">
        <v>3.6499999999999999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159</v>
      </c>
      <c r="AU272" s="255" t="s">
        <v>82</v>
      </c>
      <c r="AV272" s="14" t="s">
        <v>82</v>
      </c>
      <c r="AW272" s="14" t="s">
        <v>31</v>
      </c>
      <c r="AX272" s="14" t="s">
        <v>69</v>
      </c>
      <c r="AY272" s="255" t="s">
        <v>147</v>
      </c>
    </row>
    <row r="273" s="14" customFormat="1">
      <c r="A273" s="14"/>
      <c r="B273" s="245"/>
      <c r="C273" s="246"/>
      <c r="D273" s="236" t="s">
        <v>159</v>
      </c>
      <c r="E273" s="247" t="s">
        <v>19</v>
      </c>
      <c r="F273" s="248" t="s">
        <v>637</v>
      </c>
      <c r="G273" s="246"/>
      <c r="H273" s="249">
        <v>4.1600000000000001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159</v>
      </c>
      <c r="AU273" s="255" t="s">
        <v>82</v>
      </c>
      <c r="AV273" s="14" t="s">
        <v>82</v>
      </c>
      <c r="AW273" s="14" t="s">
        <v>31</v>
      </c>
      <c r="AX273" s="14" t="s">
        <v>69</v>
      </c>
      <c r="AY273" s="255" t="s">
        <v>147</v>
      </c>
    </row>
    <row r="274" s="14" customFormat="1">
      <c r="A274" s="14"/>
      <c r="B274" s="245"/>
      <c r="C274" s="246"/>
      <c r="D274" s="236" t="s">
        <v>159</v>
      </c>
      <c r="E274" s="247" t="s">
        <v>19</v>
      </c>
      <c r="F274" s="248" t="s">
        <v>531</v>
      </c>
      <c r="G274" s="246"/>
      <c r="H274" s="249">
        <v>8.4299999999999997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159</v>
      </c>
      <c r="AU274" s="255" t="s">
        <v>82</v>
      </c>
      <c r="AV274" s="14" t="s">
        <v>82</v>
      </c>
      <c r="AW274" s="14" t="s">
        <v>31</v>
      </c>
      <c r="AX274" s="14" t="s">
        <v>69</v>
      </c>
      <c r="AY274" s="255" t="s">
        <v>147</v>
      </c>
    </row>
    <row r="275" s="14" customFormat="1">
      <c r="A275" s="14"/>
      <c r="B275" s="245"/>
      <c r="C275" s="246"/>
      <c r="D275" s="236" t="s">
        <v>159</v>
      </c>
      <c r="E275" s="247" t="s">
        <v>19</v>
      </c>
      <c r="F275" s="248" t="s">
        <v>638</v>
      </c>
      <c r="G275" s="246"/>
      <c r="H275" s="249">
        <v>3.5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159</v>
      </c>
      <c r="AU275" s="255" t="s">
        <v>82</v>
      </c>
      <c r="AV275" s="14" t="s">
        <v>82</v>
      </c>
      <c r="AW275" s="14" t="s">
        <v>31</v>
      </c>
      <c r="AX275" s="14" t="s">
        <v>69</v>
      </c>
      <c r="AY275" s="255" t="s">
        <v>147</v>
      </c>
    </row>
    <row r="276" s="14" customFormat="1">
      <c r="A276" s="14"/>
      <c r="B276" s="245"/>
      <c r="C276" s="246"/>
      <c r="D276" s="236" t="s">
        <v>159</v>
      </c>
      <c r="E276" s="247" t="s">
        <v>19</v>
      </c>
      <c r="F276" s="248" t="s">
        <v>501</v>
      </c>
      <c r="G276" s="246"/>
      <c r="H276" s="249">
        <v>6.6100000000000003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159</v>
      </c>
      <c r="AU276" s="255" t="s">
        <v>82</v>
      </c>
      <c r="AV276" s="14" t="s">
        <v>82</v>
      </c>
      <c r="AW276" s="14" t="s">
        <v>31</v>
      </c>
      <c r="AX276" s="14" t="s">
        <v>69</v>
      </c>
      <c r="AY276" s="255" t="s">
        <v>147</v>
      </c>
    </row>
    <row r="277" s="14" customFormat="1">
      <c r="A277" s="14"/>
      <c r="B277" s="245"/>
      <c r="C277" s="246"/>
      <c r="D277" s="236" t="s">
        <v>159</v>
      </c>
      <c r="E277" s="247" t="s">
        <v>19</v>
      </c>
      <c r="F277" s="248" t="s">
        <v>553</v>
      </c>
      <c r="G277" s="246"/>
      <c r="H277" s="249">
        <v>4.1500000000000004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159</v>
      </c>
      <c r="AU277" s="255" t="s">
        <v>82</v>
      </c>
      <c r="AV277" s="14" t="s">
        <v>82</v>
      </c>
      <c r="AW277" s="14" t="s">
        <v>31</v>
      </c>
      <c r="AX277" s="14" t="s">
        <v>69</v>
      </c>
      <c r="AY277" s="255" t="s">
        <v>147</v>
      </c>
    </row>
    <row r="278" s="15" customFormat="1">
      <c r="A278" s="15"/>
      <c r="B278" s="256"/>
      <c r="C278" s="257"/>
      <c r="D278" s="236" t="s">
        <v>159</v>
      </c>
      <c r="E278" s="258" t="s">
        <v>19</v>
      </c>
      <c r="F278" s="259" t="s">
        <v>163</v>
      </c>
      <c r="G278" s="257"/>
      <c r="H278" s="260">
        <v>65.269999999999996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159</v>
      </c>
      <c r="AU278" s="266" t="s">
        <v>82</v>
      </c>
      <c r="AV278" s="15" t="s">
        <v>155</v>
      </c>
      <c r="AW278" s="15" t="s">
        <v>31</v>
      </c>
      <c r="AX278" s="15" t="s">
        <v>76</v>
      </c>
      <c r="AY278" s="266" t="s">
        <v>147</v>
      </c>
    </row>
    <row r="279" s="2" customFormat="1" ht="24.15" customHeight="1">
      <c r="A279" s="41"/>
      <c r="B279" s="42"/>
      <c r="C279" s="216" t="s">
        <v>385</v>
      </c>
      <c r="D279" s="216" t="s">
        <v>150</v>
      </c>
      <c r="E279" s="217" t="s">
        <v>647</v>
      </c>
      <c r="F279" s="218" t="s">
        <v>648</v>
      </c>
      <c r="G279" s="219" t="s">
        <v>171</v>
      </c>
      <c r="H279" s="220">
        <v>44.159999999999997</v>
      </c>
      <c r="I279" s="221"/>
      <c r="J279" s="222">
        <f>ROUND(I279*H279,2)</f>
        <v>0</v>
      </c>
      <c r="K279" s="218" t="s">
        <v>154</v>
      </c>
      <c r="L279" s="47"/>
      <c r="M279" s="223" t="s">
        <v>19</v>
      </c>
      <c r="N279" s="224" t="s">
        <v>41</v>
      </c>
      <c r="O279" s="87"/>
      <c r="P279" s="225">
        <f>O279*H279</f>
        <v>0</v>
      </c>
      <c r="Q279" s="225">
        <v>0.026499999999999999</v>
      </c>
      <c r="R279" s="225">
        <f>Q279*H279</f>
        <v>1.17024</v>
      </c>
      <c r="S279" s="225">
        <v>0</v>
      </c>
      <c r="T279" s="22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7" t="s">
        <v>247</v>
      </c>
      <c r="AT279" s="227" t="s">
        <v>150</v>
      </c>
      <c r="AU279" s="227" t="s">
        <v>82</v>
      </c>
      <c r="AY279" s="20" t="s">
        <v>147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82</v>
      </c>
      <c r="BK279" s="228">
        <f>ROUND(I279*H279,2)</f>
        <v>0</v>
      </c>
      <c r="BL279" s="20" t="s">
        <v>247</v>
      </c>
      <c r="BM279" s="227" t="s">
        <v>649</v>
      </c>
    </row>
    <row r="280" s="2" customFormat="1">
      <c r="A280" s="41"/>
      <c r="B280" s="42"/>
      <c r="C280" s="43"/>
      <c r="D280" s="229" t="s">
        <v>157</v>
      </c>
      <c r="E280" s="43"/>
      <c r="F280" s="230" t="s">
        <v>650</v>
      </c>
      <c r="G280" s="43"/>
      <c r="H280" s="43"/>
      <c r="I280" s="231"/>
      <c r="J280" s="43"/>
      <c r="K280" s="43"/>
      <c r="L280" s="47"/>
      <c r="M280" s="232"/>
      <c r="N280" s="23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157</v>
      </c>
      <c r="AU280" s="20" t="s">
        <v>82</v>
      </c>
    </row>
    <row r="281" s="14" customFormat="1">
      <c r="A281" s="14"/>
      <c r="B281" s="245"/>
      <c r="C281" s="246"/>
      <c r="D281" s="236" t="s">
        <v>159</v>
      </c>
      <c r="E281" s="247" t="s">
        <v>19</v>
      </c>
      <c r="F281" s="248" t="s">
        <v>497</v>
      </c>
      <c r="G281" s="246"/>
      <c r="H281" s="249">
        <v>3.5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159</v>
      </c>
      <c r="AU281" s="255" t="s">
        <v>82</v>
      </c>
      <c r="AV281" s="14" t="s">
        <v>82</v>
      </c>
      <c r="AW281" s="14" t="s">
        <v>31</v>
      </c>
      <c r="AX281" s="14" t="s">
        <v>69</v>
      </c>
      <c r="AY281" s="255" t="s">
        <v>147</v>
      </c>
    </row>
    <row r="282" s="14" customFormat="1">
      <c r="A282" s="14"/>
      <c r="B282" s="245"/>
      <c r="C282" s="246"/>
      <c r="D282" s="236" t="s">
        <v>159</v>
      </c>
      <c r="E282" s="247" t="s">
        <v>19</v>
      </c>
      <c r="F282" s="248" t="s">
        <v>498</v>
      </c>
      <c r="G282" s="246"/>
      <c r="H282" s="249">
        <v>14.42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159</v>
      </c>
      <c r="AU282" s="255" t="s">
        <v>82</v>
      </c>
      <c r="AV282" s="14" t="s">
        <v>82</v>
      </c>
      <c r="AW282" s="14" t="s">
        <v>31</v>
      </c>
      <c r="AX282" s="14" t="s">
        <v>69</v>
      </c>
      <c r="AY282" s="255" t="s">
        <v>147</v>
      </c>
    </row>
    <row r="283" s="14" customFormat="1">
      <c r="A283" s="14"/>
      <c r="B283" s="245"/>
      <c r="C283" s="246"/>
      <c r="D283" s="236" t="s">
        <v>159</v>
      </c>
      <c r="E283" s="247" t="s">
        <v>19</v>
      </c>
      <c r="F283" s="248" t="s">
        <v>499</v>
      </c>
      <c r="G283" s="246"/>
      <c r="H283" s="249">
        <v>7.0499999999999998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159</v>
      </c>
      <c r="AU283" s="255" t="s">
        <v>82</v>
      </c>
      <c r="AV283" s="14" t="s">
        <v>82</v>
      </c>
      <c r="AW283" s="14" t="s">
        <v>31</v>
      </c>
      <c r="AX283" s="14" t="s">
        <v>69</v>
      </c>
      <c r="AY283" s="255" t="s">
        <v>147</v>
      </c>
    </row>
    <row r="284" s="14" customFormat="1">
      <c r="A284" s="14"/>
      <c r="B284" s="245"/>
      <c r="C284" s="246"/>
      <c r="D284" s="236" t="s">
        <v>159</v>
      </c>
      <c r="E284" s="247" t="s">
        <v>19</v>
      </c>
      <c r="F284" s="248" t="s">
        <v>500</v>
      </c>
      <c r="G284" s="246"/>
      <c r="H284" s="249">
        <v>8.4299999999999997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159</v>
      </c>
      <c r="AU284" s="255" t="s">
        <v>82</v>
      </c>
      <c r="AV284" s="14" t="s">
        <v>82</v>
      </c>
      <c r="AW284" s="14" t="s">
        <v>31</v>
      </c>
      <c r="AX284" s="14" t="s">
        <v>69</v>
      </c>
      <c r="AY284" s="255" t="s">
        <v>147</v>
      </c>
    </row>
    <row r="285" s="14" customFormat="1">
      <c r="A285" s="14"/>
      <c r="B285" s="245"/>
      <c r="C285" s="246"/>
      <c r="D285" s="236" t="s">
        <v>159</v>
      </c>
      <c r="E285" s="247" t="s">
        <v>19</v>
      </c>
      <c r="F285" s="248" t="s">
        <v>501</v>
      </c>
      <c r="G285" s="246"/>
      <c r="H285" s="249">
        <v>6.6100000000000003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159</v>
      </c>
      <c r="AU285" s="255" t="s">
        <v>82</v>
      </c>
      <c r="AV285" s="14" t="s">
        <v>82</v>
      </c>
      <c r="AW285" s="14" t="s">
        <v>31</v>
      </c>
      <c r="AX285" s="14" t="s">
        <v>69</v>
      </c>
      <c r="AY285" s="255" t="s">
        <v>147</v>
      </c>
    </row>
    <row r="286" s="14" customFormat="1">
      <c r="A286" s="14"/>
      <c r="B286" s="245"/>
      <c r="C286" s="246"/>
      <c r="D286" s="236" t="s">
        <v>159</v>
      </c>
      <c r="E286" s="247" t="s">
        <v>19</v>
      </c>
      <c r="F286" s="248" t="s">
        <v>553</v>
      </c>
      <c r="G286" s="246"/>
      <c r="H286" s="249">
        <v>4.1500000000000004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159</v>
      </c>
      <c r="AU286" s="255" t="s">
        <v>82</v>
      </c>
      <c r="AV286" s="14" t="s">
        <v>82</v>
      </c>
      <c r="AW286" s="14" t="s">
        <v>31</v>
      </c>
      <c r="AX286" s="14" t="s">
        <v>69</v>
      </c>
      <c r="AY286" s="255" t="s">
        <v>147</v>
      </c>
    </row>
    <row r="287" s="15" customFormat="1">
      <c r="A287" s="15"/>
      <c r="B287" s="256"/>
      <c r="C287" s="257"/>
      <c r="D287" s="236" t="s">
        <v>159</v>
      </c>
      <c r="E287" s="258" t="s">
        <v>19</v>
      </c>
      <c r="F287" s="259" t="s">
        <v>163</v>
      </c>
      <c r="G287" s="257"/>
      <c r="H287" s="260">
        <v>44.160000000000004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159</v>
      </c>
      <c r="AU287" s="266" t="s">
        <v>82</v>
      </c>
      <c r="AV287" s="15" t="s">
        <v>155</v>
      </c>
      <c r="AW287" s="15" t="s">
        <v>31</v>
      </c>
      <c r="AX287" s="15" t="s">
        <v>76</v>
      </c>
      <c r="AY287" s="266" t="s">
        <v>147</v>
      </c>
    </row>
    <row r="288" s="2" customFormat="1" ht="24.15" customHeight="1">
      <c r="A288" s="41"/>
      <c r="B288" s="42"/>
      <c r="C288" s="216" t="s">
        <v>392</v>
      </c>
      <c r="D288" s="216" t="s">
        <v>150</v>
      </c>
      <c r="E288" s="217" t="s">
        <v>651</v>
      </c>
      <c r="F288" s="218" t="s">
        <v>652</v>
      </c>
      <c r="G288" s="219" t="s">
        <v>171</v>
      </c>
      <c r="H288" s="220">
        <v>33.399999999999999</v>
      </c>
      <c r="I288" s="221"/>
      <c r="J288" s="222">
        <f>ROUND(I288*H288,2)</f>
        <v>0</v>
      </c>
      <c r="K288" s="218" t="s">
        <v>154</v>
      </c>
      <c r="L288" s="47"/>
      <c r="M288" s="223" t="s">
        <v>19</v>
      </c>
      <c r="N288" s="224" t="s">
        <v>41</v>
      </c>
      <c r="O288" s="87"/>
      <c r="P288" s="225">
        <f>O288*H288</f>
        <v>0</v>
      </c>
      <c r="Q288" s="225">
        <v>0.0050000000000000001</v>
      </c>
      <c r="R288" s="225">
        <f>Q288*H288</f>
        <v>0.16700000000000001</v>
      </c>
      <c r="S288" s="225">
        <v>0</v>
      </c>
      <c r="T288" s="226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7" t="s">
        <v>247</v>
      </c>
      <c r="AT288" s="227" t="s">
        <v>150</v>
      </c>
      <c r="AU288" s="227" t="s">
        <v>82</v>
      </c>
      <c r="AY288" s="20" t="s">
        <v>147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82</v>
      </c>
      <c r="BK288" s="228">
        <f>ROUND(I288*H288,2)</f>
        <v>0</v>
      </c>
      <c r="BL288" s="20" t="s">
        <v>247</v>
      </c>
      <c r="BM288" s="227" t="s">
        <v>653</v>
      </c>
    </row>
    <row r="289" s="2" customFormat="1">
      <c r="A289" s="41"/>
      <c r="B289" s="42"/>
      <c r="C289" s="43"/>
      <c r="D289" s="229" t="s">
        <v>157</v>
      </c>
      <c r="E289" s="43"/>
      <c r="F289" s="230" t="s">
        <v>654</v>
      </c>
      <c r="G289" s="43"/>
      <c r="H289" s="43"/>
      <c r="I289" s="231"/>
      <c r="J289" s="43"/>
      <c r="K289" s="43"/>
      <c r="L289" s="47"/>
      <c r="M289" s="232"/>
      <c r="N289" s="23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157</v>
      </c>
      <c r="AU289" s="20" t="s">
        <v>82</v>
      </c>
    </row>
    <row r="290" s="14" customFormat="1">
      <c r="A290" s="14"/>
      <c r="B290" s="245"/>
      <c r="C290" s="246"/>
      <c r="D290" s="236" t="s">
        <v>159</v>
      </c>
      <c r="E290" s="247" t="s">
        <v>19</v>
      </c>
      <c r="F290" s="248" t="s">
        <v>497</v>
      </c>
      <c r="G290" s="246"/>
      <c r="H290" s="249">
        <v>3.5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159</v>
      </c>
      <c r="AU290" s="255" t="s">
        <v>82</v>
      </c>
      <c r="AV290" s="14" t="s">
        <v>82</v>
      </c>
      <c r="AW290" s="14" t="s">
        <v>31</v>
      </c>
      <c r="AX290" s="14" t="s">
        <v>69</v>
      </c>
      <c r="AY290" s="255" t="s">
        <v>147</v>
      </c>
    </row>
    <row r="291" s="14" customFormat="1">
      <c r="A291" s="14"/>
      <c r="B291" s="245"/>
      <c r="C291" s="246"/>
      <c r="D291" s="236" t="s">
        <v>159</v>
      </c>
      <c r="E291" s="247" t="s">
        <v>19</v>
      </c>
      <c r="F291" s="248" t="s">
        <v>498</v>
      </c>
      <c r="G291" s="246"/>
      <c r="H291" s="249">
        <v>14.42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159</v>
      </c>
      <c r="AU291" s="255" t="s">
        <v>82</v>
      </c>
      <c r="AV291" s="14" t="s">
        <v>82</v>
      </c>
      <c r="AW291" s="14" t="s">
        <v>31</v>
      </c>
      <c r="AX291" s="14" t="s">
        <v>69</v>
      </c>
      <c r="AY291" s="255" t="s">
        <v>147</v>
      </c>
    </row>
    <row r="292" s="14" customFormat="1">
      <c r="A292" s="14"/>
      <c r="B292" s="245"/>
      <c r="C292" s="246"/>
      <c r="D292" s="236" t="s">
        <v>159</v>
      </c>
      <c r="E292" s="247" t="s">
        <v>19</v>
      </c>
      <c r="F292" s="248" t="s">
        <v>499</v>
      </c>
      <c r="G292" s="246"/>
      <c r="H292" s="249">
        <v>7.0499999999999998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159</v>
      </c>
      <c r="AU292" s="255" t="s">
        <v>82</v>
      </c>
      <c r="AV292" s="14" t="s">
        <v>82</v>
      </c>
      <c r="AW292" s="14" t="s">
        <v>31</v>
      </c>
      <c r="AX292" s="14" t="s">
        <v>69</v>
      </c>
      <c r="AY292" s="255" t="s">
        <v>147</v>
      </c>
    </row>
    <row r="293" s="14" customFormat="1">
      <c r="A293" s="14"/>
      <c r="B293" s="245"/>
      <c r="C293" s="246"/>
      <c r="D293" s="236" t="s">
        <v>159</v>
      </c>
      <c r="E293" s="247" t="s">
        <v>19</v>
      </c>
      <c r="F293" s="248" t="s">
        <v>500</v>
      </c>
      <c r="G293" s="246"/>
      <c r="H293" s="249">
        <v>8.4299999999999997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159</v>
      </c>
      <c r="AU293" s="255" t="s">
        <v>82</v>
      </c>
      <c r="AV293" s="14" t="s">
        <v>82</v>
      </c>
      <c r="AW293" s="14" t="s">
        <v>31</v>
      </c>
      <c r="AX293" s="14" t="s">
        <v>69</v>
      </c>
      <c r="AY293" s="255" t="s">
        <v>147</v>
      </c>
    </row>
    <row r="294" s="15" customFormat="1">
      <c r="A294" s="15"/>
      <c r="B294" s="256"/>
      <c r="C294" s="257"/>
      <c r="D294" s="236" t="s">
        <v>159</v>
      </c>
      <c r="E294" s="258" t="s">
        <v>19</v>
      </c>
      <c r="F294" s="259" t="s">
        <v>163</v>
      </c>
      <c r="G294" s="257"/>
      <c r="H294" s="260">
        <v>33.400000000000006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6" t="s">
        <v>159</v>
      </c>
      <c r="AU294" s="266" t="s">
        <v>82</v>
      </c>
      <c r="AV294" s="15" t="s">
        <v>155</v>
      </c>
      <c r="AW294" s="15" t="s">
        <v>31</v>
      </c>
      <c r="AX294" s="15" t="s">
        <v>76</v>
      </c>
      <c r="AY294" s="266" t="s">
        <v>147</v>
      </c>
    </row>
    <row r="295" s="2" customFormat="1" ht="24.15" customHeight="1">
      <c r="A295" s="41"/>
      <c r="B295" s="42"/>
      <c r="C295" s="216" t="s">
        <v>401</v>
      </c>
      <c r="D295" s="216" t="s">
        <v>150</v>
      </c>
      <c r="E295" s="217" t="s">
        <v>655</v>
      </c>
      <c r="F295" s="218" t="s">
        <v>656</v>
      </c>
      <c r="G295" s="219" t="s">
        <v>171</v>
      </c>
      <c r="H295" s="220">
        <v>133.59999999999999</v>
      </c>
      <c r="I295" s="221"/>
      <c r="J295" s="222">
        <f>ROUND(I295*H295,2)</f>
        <v>0</v>
      </c>
      <c r="K295" s="218" t="s">
        <v>154</v>
      </c>
      <c r="L295" s="47"/>
      <c r="M295" s="223" t="s">
        <v>19</v>
      </c>
      <c r="N295" s="224" t="s">
        <v>41</v>
      </c>
      <c r="O295" s="87"/>
      <c r="P295" s="225">
        <f>O295*H295</f>
        <v>0</v>
      </c>
      <c r="Q295" s="225">
        <v>0.0050000000000000001</v>
      </c>
      <c r="R295" s="225">
        <f>Q295*H295</f>
        <v>0.66800000000000004</v>
      </c>
      <c r="S295" s="225">
        <v>0</v>
      </c>
      <c r="T295" s="22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7" t="s">
        <v>247</v>
      </c>
      <c r="AT295" s="227" t="s">
        <v>150</v>
      </c>
      <c r="AU295" s="227" t="s">
        <v>82</v>
      </c>
      <c r="AY295" s="20" t="s">
        <v>147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20" t="s">
        <v>82</v>
      </c>
      <c r="BK295" s="228">
        <f>ROUND(I295*H295,2)</f>
        <v>0</v>
      </c>
      <c r="BL295" s="20" t="s">
        <v>247</v>
      </c>
      <c r="BM295" s="227" t="s">
        <v>657</v>
      </c>
    </row>
    <row r="296" s="2" customFormat="1">
      <c r="A296" s="41"/>
      <c r="B296" s="42"/>
      <c r="C296" s="43"/>
      <c r="D296" s="229" t="s">
        <v>157</v>
      </c>
      <c r="E296" s="43"/>
      <c r="F296" s="230" t="s">
        <v>658</v>
      </c>
      <c r="G296" s="43"/>
      <c r="H296" s="43"/>
      <c r="I296" s="231"/>
      <c r="J296" s="43"/>
      <c r="K296" s="43"/>
      <c r="L296" s="47"/>
      <c r="M296" s="232"/>
      <c r="N296" s="23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157</v>
      </c>
      <c r="AU296" s="20" t="s">
        <v>82</v>
      </c>
    </row>
    <row r="297" s="14" customFormat="1">
      <c r="A297" s="14"/>
      <c r="B297" s="245"/>
      <c r="C297" s="246"/>
      <c r="D297" s="236" t="s">
        <v>159</v>
      </c>
      <c r="E297" s="247" t="s">
        <v>19</v>
      </c>
      <c r="F297" s="248" t="s">
        <v>497</v>
      </c>
      <c r="G297" s="246"/>
      <c r="H297" s="249">
        <v>3.5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159</v>
      </c>
      <c r="AU297" s="255" t="s">
        <v>82</v>
      </c>
      <c r="AV297" s="14" t="s">
        <v>82</v>
      </c>
      <c r="AW297" s="14" t="s">
        <v>31</v>
      </c>
      <c r="AX297" s="14" t="s">
        <v>69</v>
      </c>
      <c r="AY297" s="255" t="s">
        <v>147</v>
      </c>
    </row>
    <row r="298" s="14" customFormat="1">
      <c r="A298" s="14"/>
      <c r="B298" s="245"/>
      <c r="C298" s="246"/>
      <c r="D298" s="236" t="s">
        <v>159</v>
      </c>
      <c r="E298" s="247" t="s">
        <v>19</v>
      </c>
      <c r="F298" s="248" t="s">
        <v>498</v>
      </c>
      <c r="G298" s="246"/>
      <c r="H298" s="249">
        <v>14.42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159</v>
      </c>
      <c r="AU298" s="255" t="s">
        <v>82</v>
      </c>
      <c r="AV298" s="14" t="s">
        <v>82</v>
      </c>
      <c r="AW298" s="14" t="s">
        <v>31</v>
      </c>
      <c r="AX298" s="14" t="s">
        <v>69</v>
      </c>
      <c r="AY298" s="255" t="s">
        <v>147</v>
      </c>
    </row>
    <row r="299" s="14" customFormat="1">
      <c r="A299" s="14"/>
      <c r="B299" s="245"/>
      <c r="C299" s="246"/>
      <c r="D299" s="236" t="s">
        <v>159</v>
      </c>
      <c r="E299" s="247" t="s">
        <v>19</v>
      </c>
      <c r="F299" s="248" t="s">
        <v>499</v>
      </c>
      <c r="G299" s="246"/>
      <c r="H299" s="249">
        <v>7.0499999999999998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159</v>
      </c>
      <c r="AU299" s="255" t="s">
        <v>82</v>
      </c>
      <c r="AV299" s="14" t="s">
        <v>82</v>
      </c>
      <c r="AW299" s="14" t="s">
        <v>31</v>
      </c>
      <c r="AX299" s="14" t="s">
        <v>69</v>
      </c>
      <c r="AY299" s="255" t="s">
        <v>147</v>
      </c>
    </row>
    <row r="300" s="14" customFormat="1">
      <c r="A300" s="14"/>
      <c r="B300" s="245"/>
      <c r="C300" s="246"/>
      <c r="D300" s="236" t="s">
        <v>159</v>
      </c>
      <c r="E300" s="247" t="s">
        <v>19</v>
      </c>
      <c r="F300" s="248" t="s">
        <v>500</v>
      </c>
      <c r="G300" s="246"/>
      <c r="H300" s="249">
        <v>8.4299999999999997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159</v>
      </c>
      <c r="AU300" s="255" t="s">
        <v>82</v>
      </c>
      <c r="AV300" s="14" t="s">
        <v>82</v>
      </c>
      <c r="AW300" s="14" t="s">
        <v>31</v>
      </c>
      <c r="AX300" s="14" t="s">
        <v>69</v>
      </c>
      <c r="AY300" s="255" t="s">
        <v>147</v>
      </c>
    </row>
    <row r="301" s="15" customFormat="1">
      <c r="A301" s="15"/>
      <c r="B301" s="256"/>
      <c r="C301" s="257"/>
      <c r="D301" s="236" t="s">
        <v>159</v>
      </c>
      <c r="E301" s="258" t="s">
        <v>19</v>
      </c>
      <c r="F301" s="259" t="s">
        <v>163</v>
      </c>
      <c r="G301" s="257"/>
      <c r="H301" s="260">
        <v>33.400000000000006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6" t="s">
        <v>159</v>
      </c>
      <c r="AU301" s="266" t="s">
        <v>82</v>
      </c>
      <c r="AV301" s="15" t="s">
        <v>155</v>
      </c>
      <c r="AW301" s="15" t="s">
        <v>31</v>
      </c>
      <c r="AX301" s="15" t="s">
        <v>69</v>
      </c>
      <c r="AY301" s="266" t="s">
        <v>147</v>
      </c>
    </row>
    <row r="302" s="14" customFormat="1">
      <c r="A302" s="14"/>
      <c r="B302" s="245"/>
      <c r="C302" s="246"/>
      <c r="D302" s="236" t="s">
        <v>159</v>
      </c>
      <c r="E302" s="247" t="s">
        <v>19</v>
      </c>
      <c r="F302" s="248" t="s">
        <v>659</v>
      </c>
      <c r="G302" s="246"/>
      <c r="H302" s="249">
        <v>133.59999999999999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159</v>
      </c>
      <c r="AU302" s="255" t="s">
        <v>82</v>
      </c>
      <c r="AV302" s="14" t="s">
        <v>82</v>
      </c>
      <c r="AW302" s="14" t="s">
        <v>31</v>
      </c>
      <c r="AX302" s="14" t="s">
        <v>76</v>
      </c>
      <c r="AY302" s="255" t="s">
        <v>147</v>
      </c>
    </row>
    <row r="303" s="2" customFormat="1" ht="24.15" customHeight="1">
      <c r="A303" s="41"/>
      <c r="B303" s="42"/>
      <c r="C303" s="216" t="s">
        <v>409</v>
      </c>
      <c r="D303" s="216" t="s">
        <v>150</v>
      </c>
      <c r="E303" s="217" t="s">
        <v>660</v>
      </c>
      <c r="F303" s="218" t="s">
        <v>661</v>
      </c>
      <c r="G303" s="219" t="s">
        <v>171</v>
      </c>
      <c r="H303" s="220">
        <v>44.159999999999997</v>
      </c>
      <c r="I303" s="221"/>
      <c r="J303" s="222">
        <f>ROUND(I303*H303,2)</f>
        <v>0</v>
      </c>
      <c r="K303" s="218" t="s">
        <v>154</v>
      </c>
      <c r="L303" s="47"/>
      <c r="M303" s="223" t="s">
        <v>19</v>
      </c>
      <c r="N303" s="224" t="s">
        <v>41</v>
      </c>
      <c r="O303" s="87"/>
      <c r="P303" s="225">
        <f>O303*H303</f>
        <v>0</v>
      </c>
      <c r="Q303" s="225">
        <v>0.024830000000000001</v>
      </c>
      <c r="R303" s="225">
        <f>Q303*H303</f>
        <v>1.0964928000000001</v>
      </c>
      <c r="S303" s="225">
        <v>0</v>
      </c>
      <c r="T303" s="226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7" t="s">
        <v>247</v>
      </c>
      <c r="AT303" s="227" t="s">
        <v>150</v>
      </c>
      <c r="AU303" s="227" t="s">
        <v>82</v>
      </c>
      <c r="AY303" s="20" t="s">
        <v>147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20" t="s">
        <v>82</v>
      </c>
      <c r="BK303" s="228">
        <f>ROUND(I303*H303,2)</f>
        <v>0</v>
      </c>
      <c r="BL303" s="20" t="s">
        <v>247</v>
      </c>
      <c r="BM303" s="227" t="s">
        <v>662</v>
      </c>
    </row>
    <row r="304" s="2" customFormat="1">
      <c r="A304" s="41"/>
      <c r="B304" s="42"/>
      <c r="C304" s="43"/>
      <c r="D304" s="229" t="s">
        <v>157</v>
      </c>
      <c r="E304" s="43"/>
      <c r="F304" s="230" t="s">
        <v>663</v>
      </c>
      <c r="G304" s="43"/>
      <c r="H304" s="43"/>
      <c r="I304" s="231"/>
      <c r="J304" s="43"/>
      <c r="K304" s="43"/>
      <c r="L304" s="47"/>
      <c r="M304" s="232"/>
      <c r="N304" s="233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157</v>
      </c>
      <c r="AU304" s="20" t="s">
        <v>82</v>
      </c>
    </row>
    <row r="305" s="14" customFormat="1">
      <c r="A305" s="14"/>
      <c r="B305" s="245"/>
      <c r="C305" s="246"/>
      <c r="D305" s="236" t="s">
        <v>159</v>
      </c>
      <c r="E305" s="247" t="s">
        <v>19</v>
      </c>
      <c r="F305" s="248" t="s">
        <v>497</v>
      </c>
      <c r="G305" s="246"/>
      <c r="H305" s="249">
        <v>3.5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159</v>
      </c>
      <c r="AU305" s="255" t="s">
        <v>82</v>
      </c>
      <c r="AV305" s="14" t="s">
        <v>82</v>
      </c>
      <c r="AW305" s="14" t="s">
        <v>31</v>
      </c>
      <c r="AX305" s="14" t="s">
        <v>69</v>
      </c>
      <c r="AY305" s="255" t="s">
        <v>147</v>
      </c>
    </row>
    <row r="306" s="14" customFormat="1">
      <c r="A306" s="14"/>
      <c r="B306" s="245"/>
      <c r="C306" s="246"/>
      <c r="D306" s="236" t="s">
        <v>159</v>
      </c>
      <c r="E306" s="247" t="s">
        <v>19</v>
      </c>
      <c r="F306" s="248" t="s">
        <v>498</v>
      </c>
      <c r="G306" s="246"/>
      <c r="H306" s="249">
        <v>14.42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159</v>
      </c>
      <c r="AU306" s="255" t="s">
        <v>82</v>
      </c>
      <c r="AV306" s="14" t="s">
        <v>82</v>
      </c>
      <c r="AW306" s="14" t="s">
        <v>31</v>
      </c>
      <c r="AX306" s="14" t="s">
        <v>69</v>
      </c>
      <c r="AY306" s="255" t="s">
        <v>147</v>
      </c>
    </row>
    <row r="307" s="14" customFormat="1">
      <c r="A307" s="14"/>
      <c r="B307" s="245"/>
      <c r="C307" s="246"/>
      <c r="D307" s="236" t="s">
        <v>159</v>
      </c>
      <c r="E307" s="247" t="s">
        <v>19</v>
      </c>
      <c r="F307" s="248" t="s">
        <v>499</v>
      </c>
      <c r="G307" s="246"/>
      <c r="H307" s="249">
        <v>7.0499999999999998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159</v>
      </c>
      <c r="AU307" s="255" t="s">
        <v>82</v>
      </c>
      <c r="AV307" s="14" t="s">
        <v>82</v>
      </c>
      <c r="AW307" s="14" t="s">
        <v>31</v>
      </c>
      <c r="AX307" s="14" t="s">
        <v>69</v>
      </c>
      <c r="AY307" s="255" t="s">
        <v>147</v>
      </c>
    </row>
    <row r="308" s="14" customFormat="1">
      <c r="A308" s="14"/>
      <c r="B308" s="245"/>
      <c r="C308" s="246"/>
      <c r="D308" s="236" t="s">
        <v>159</v>
      </c>
      <c r="E308" s="247" t="s">
        <v>19</v>
      </c>
      <c r="F308" s="248" t="s">
        <v>500</v>
      </c>
      <c r="G308" s="246"/>
      <c r="H308" s="249">
        <v>8.4299999999999997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159</v>
      </c>
      <c r="AU308" s="255" t="s">
        <v>82</v>
      </c>
      <c r="AV308" s="14" t="s">
        <v>82</v>
      </c>
      <c r="AW308" s="14" t="s">
        <v>31</v>
      </c>
      <c r="AX308" s="14" t="s">
        <v>69</v>
      </c>
      <c r="AY308" s="255" t="s">
        <v>147</v>
      </c>
    </row>
    <row r="309" s="14" customFormat="1">
      <c r="A309" s="14"/>
      <c r="B309" s="245"/>
      <c r="C309" s="246"/>
      <c r="D309" s="236" t="s">
        <v>159</v>
      </c>
      <c r="E309" s="247" t="s">
        <v>19</v>
      </c>
      <c r="F309" s="248" t="s">
        <v>501</v>
      </c>
      <c r="G309" s="246"/>
      <c r="H309" s="249">
        <v>6.6100000000000003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159</v>
      </c>
      <c r="AU309" s="255" t="s">
        <v>82</v>
      </c>
      <c r="AV309" s="14" t="s">
        <v>82</v>
      </c>
      <c r="AW309" s="14" t="s">
        <v>31</v>
      </c>
      <c r="AX309" s="14" t="s">
        <v>69</v>
      </c>
      <c r="AY309" s="255" t="s">
        <v>147</v>
      </c>
    </row>
    <row r="310" s="14" customFormat="1">
      <c r="A310" s="14"/>
      <c r="B310" s="245"/>
      <c r="C310" s="246"/>
      <c r="D310" s="236" t="s">
        <v>159</v>
      </c>
      <c r="E310" s="247" t="s">
        <v>19</v>
      </c>
      <c r="F310" s="248" t="s">
        <v>553</v>
      </c>
      <c r="G310" s="246"/>
      <c r="H310" s="249">
        <v>4.1500000000000004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159</v>
      </c>
      <c r="AU310" s="255" t="s">
        <v>82</v>
      </c>
      <c r="AV310" s="14" t="s">
        <v>82</v>
      </c>
      <c r="AW310" s="14" t="s">
        <v>31</v>
      </c>
      <c r="AX310" s="14" t="s">
        <v>69</v>
      </c>
      <c r="AY310" s="255" t="s">
        <v>147</v>
      </c>
    </row>
    <row r="311" s="15" customFormat="1">
      <c r="A311" s="15"/>
      <c r="B311" s="256"/>
      <c r="C311" s="257"/>
      <c r="D311" s="236" t="s">
        <v>159</v>
      </c>
      <c r="E311" s="258" t="s">
        <v>19</v>
      </c>
      <c r="F311" s="259" t="s">
        <v>163</v>
      </c>
      <c r="G311" s="257"/>
      <c r="H311" s="260">
        <v>44.160000000000004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6" t="s">
        <v>159</v>
      </c>
      <c r="AU311" s="266" t="s">
        <v>82</v>
      </c>
      <c r="AV311" s="15" t="s">
        <v>155</v>
      </c>
      <c r="AW311" s="15" t="s">
        <v>31</v>
      </c>
      <c r="AX311" s="15" t="s">
        <v>76</v>
      </c>
      <c r="AY311" s="266" t="s">
        <v>147</v>
      </c>
    </row>
    <row r="312" s="2" customFormat="1" ht="37.8" customHeight="1">
      <c r="A312" s="41"/>
      <c r="B312" s="42"/>
      <c r="C312" s="216" t="s">
        <v>417</v>
      </c>
      <c r="D312" s="216" t="s">
        <v>150</v>
      </c>
      <c r="E312" s="217" t="s">
        <v>664</v>
      </c>
      <c r="F312" s="218" t="s">
        <v>665</v>
      </c>
      <c r="G312" s="219" t="s">
        <v>265</v>
      </c>
      <c r="H312" s="220">
        <v>4.3540000000000001</v>
      </c>
      <c r="I312" s="221"/>
      <c r="J312" s="222">
        <f>ROUND(I312*H312,2)</f>
        <v>0</v>
      </c>
      <c r="K312" s="218" t="s">
        <v>154</v>
      </c>
      <c r="L312" s="47"/>
      <c r="M312" s="223" t="s">
        <v>19</v>
      </c>
      <c r="N312" s="224" t="s">
        <v>41</v>
      </c>
      <c r="O312" s="87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7" t="s">
        <v>247</v>
      </c>
      <c r="AT312" s="227" t="s">
        <v>150</v>
      </c>
      <c r="AU312" s="227" t="s">
        <v>82</v>
      </c>
      <c r="AY312" s="20" t="s">
        <v>147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20" t="s">
        <v>82</v>
      </c>
      <c r="BK312" s="228">
        <f>ROUND(I312*H312,2)</f>
        <v>0</v>
      </c>
      <c r="BL312" s="20" t="s">
        <v>247</v>
      </c>
      <c r="BM312" s="227" t="s">
        <v>666</v>
      </c>
    </row>
    <row r="313" s="2" customFormat="1">
      <c r="A313" s="41"/>
      <c r="B313" s="42"/>
      <c r="C313" s="43"/>
      <c r="D313" s="229" t="s">
        <v>157</v>
      </c>
      <c r="E313" s="43"/>
      <c r="F313" s="230" t="s">
        <v>667</v>
      </c>
      <c r="G313" s="43"/>
      <c r="H313" s="43"/>
      <c r="I313" s="231"/>
      <c r="J313" s="43"/>
      <c r="K313" s="43"/>
      <c r="L313" s="47"/>
      <c r="M313" s="232"/>
      <c r="N313" s="233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157</v>
      </c>
      <c r="AU313" s="20" t="s">
        <v>82</v>
      </c>
    </row>
    <row r="314" s="12" customFormat="1" ht="22.8" customHeight="1">
      <c r="A314" s="12"/>
      <c r="B314" s="200"/>
      <c r="C314" s="201"/>
      <c r="D314" s="202" t="s">
        <v>68</v>
      </c>
      <c r="E314" s="214" t="s">
        <v>668</v>
      </c>
      <c r="F314" s="214" t="s">
        <v>669</v>
      </c>
      <c r="G314" s="201"/>
      <c r="H314" s="201"/>
      <c r="I314" s="204"/>
      <c r="J314" s="215">
        <f>BK314</f>
        <v>0</v>
      </c>
      <c r="K314" s="201"/>
      <c r="L314" s="206"/>
      <c r="M314" s="207"/>
      <c r="N314" s="208"/>
      <c r="O314" s="208"/>
      <c r="P314" s="209">
        <f>SUM(P315:P340)</f>
        <v>0</v>
      </c>
      <c r="Q314" s="208"/>
      <c r="R314" s="209">
        <f>SUM(R315:R340)</f>
        <v>0.14624000000000001</v>
      </c>
      <c r="S314" s="208"/>
      <c r="T314" s="210">
        <f>SUM(T315:T340)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1" t="s">
        <v>82</v>
      </c>
      <c r="AT314" s="212" t="s">
        <v>68</v>
      </c>
      <c r="AU314" s="212" t="s">
        <v>76</v>
      </c>
      <c r="AY314" s="211" t="s">
        <v>147</v>
      </c>
      <c r="BK314" s="213">
        <f>SUM(BK315:BK340)</f>
        <v>0</v>
      </c>
    </row>
    <row r="315" s="2" customFormat="1" ht="24.15" customHeight="1">
      <c r="A315" s="41"/>
      <c r="B315" s="42"/>
      <c r="C315" s="216" t="s">
        <v>425</v>
      </c>
      <c r="D315" s="216" t="s">
        <v>150</v>
      </c>
      <c r="E315" s="217" t="s">
        <v>670</v>
      </c>
      <c r="F315" s="218" t="s">
        <v>671</v>
      </c>
      <c r="G315" s="219" t="s">
        <v>219</v>
      </c>
      <c r="H315" s="220">
        <v>10</v>
      </c>
      <c r="I315" s="221"/>
      <c r="J315" s="222">
        <f>ROUND(I315*H315,2)</f>
        <v>0</v>
      </c>
      <c r="K315" s="218" t="s">
        <v>154</v>
      </c>
      <c r="L315" s="47"/>
      <c r="M315" s="223" t="s">
        <v>19</v>
      </c>
      <c r="N315" s="224" t="s">
        <v>41</v>
      </c>
      <c r="O315" s="87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7" t="s">
        <v>247</v>
      </c>
      <c r="AT315" s="227" t="s">
        <v>150</v>
      </c>
      <c r="AU315" s="227" t="s">
        <v>82</v>
      </c>
      <c r="AY315" s="20" t="s">
        <v>147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20" t="s">
        <v>82</v>
      </c>
      <c r="BK315" s="228">
        <f>ROUND(I315*H315,2)</f>
        <v>0</v>
      </c>
      <c r="BL315" s="20" t="s">
        <v>247</v>
      </c>
      <c r="BM315" s="227" t="s">
        <v>672</v>
      </c>
    </row>
    <row r="316" s="2" customFormat="1">
      <c r="A316" s="41"/>
      <c r="B316" s="42"/>
      <c r="C316" s="43"/>
      <c r="D316" s="229" t="s">
        <v>157</v>
      </c>
      <c r="E316" s="43"/>
      <c r="F316" s="230" t="s">
        <v>673</v>
      </c>
      <c r="G316" s="43"/>
      <c r="H316" s="43"/>
      <c r="I316" s="231"/>
      <c r="J316" s="43"/>
      <c r="K316" s="43"/>
      <c r="L316" s="47"/>
      <c r="M316" s="232"/>
      <c r="N316" s="23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157</v>
      </c>
      <c r="AU316" s="20" t="s">
        <v>82</v>
      </c>
    </row>
    <row r="317" s="14" customFormat="1">
      <c r="A317" s="14"/>
      <c r="B317" s="245"/>
      <c r="C317" s="246"/>
      <c r="D317" s="236" t="s">
        <v>159</v>
      </c>
      <c r="E317" s="247" t="s">
        <v>19</v>
      </c>
      <c r="F317" s="248" t="s">
        <v>674</v>
      </c>
      <c r="G317" s="246"/>
      <c r="H317" s="249">
        <v>10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159</v>
      </c>
      <c r="AU317" s="255" t="s">
        <v>82</v>
      </c>
      <c r="AV317" s="14" t="s">
        <v>82</v>
      </c>
      <c r="AW317" s="14" t="s">
        <v>31</v>
      </c>
      <c r="AX317" s="14" t="s">
        <v>76</v>
      </c>
      <c r="AY317" s="255" t="s">
        <v>147</v>
      </c>
    </row>
    <row r="318" s="2" customFormat="1" ht="21.75" customHeight="1">
      <c r="A318" s="41"/>
      <c r="B318" s="42"/>
      <c r="C318" s="270" t="s">
        <v>675</v>
      </c>
      <c r="D318" s="270" t="s">
        <v>468</v>
      </c>
      <c r="E318" s="271" t="s">
        <v>676</v>
      </c>
      <c r="F318" s="272" t="s">
        <v>677</v>
      </c>
      <c r="G318" s="273" t="s">
        <v>219</v>
      </c>
      <c r="H318" s="274">
        <v>1</v>
      </c>
      <c r="I318" s="275"/>
      <c r="J318" s="276">
        <f>ROUND(I318*H318,2)</f>
        <v>0</v>
      </c>
      <c r="K318" s="272" t="s">
        <v>154</v>
      </c>
      <c r="L318" s="277"/>
      <c r="M318" s="278" t="s">
        <v>19</v>
      </c>
      <c r="N318" s="279" t="s">
        <v>41</v>
      </c>
      <c r="O318" s="87"/>
      <c r="P318" s="225">
        <f>O318*H318</f>
        <v>0</v>
      </c>
      <c r="Q318" s="225">
        <v>0.024299999999999999</v>
      </c>
      <c r="R318" s="225">
        <f>Q318*H318</f>
        <v>0.024299999999999999</v>
      </c>
      <c r="S318" s="225">
        <v>0</v>
      </c>
      <c r="T318" s="226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7" t="s">
        <v>357</v>
      </c>
      <c r="AT318" s="227" t="s">
        <v>468</v>
      </c>
      <c r="AU318" s="227" t="s">
        <v>82</v>
      </c>
      <c r="AY318" s="20" t="s">
        <v>147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20" t="s">
        <v>82</v>
      </c>
      <c r="BK318" s="228">
        <f>ROUND(I318*H318,2)</f>
        <v>0</v>
      </c>
      <c r="BL318" s="20" t="s">
        <v>247</v>
      </c>
      <c r="BM318" s="227" t="s">
        <v>678</v>
      </c>
    </row>
    <row r="319" s="14" customFormat="1">
      <c r="A319" s="14"/>
      <c r="B319" s="245"/>
      <c r="C319" s="246"/>
      <c r="D319" s="236" t="s">
        <v>159</v>
      </c>
      <c r="E319" s="247" t="s">
        <v>19</v>
      </c>
      <c r="F319" s="248" t="s">
        <v>510</v>
      </c>
      <c r="G319" s="246"/>
      <c r="H319" s="249">
        <v>1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159</v>
      </c>
      <c r="AU319" s="255" t="s">
        <v>82</v>
      </c>
      <c r="AV319" s="14" t="s">
        <v>82</v>
      </c>
      <c r="AW319" s="14" t="s">
        <v>31</v>
      </c>
      <c r="AX319" s="14" t="s">
        <v>76</v>
      </c>
      <c r="AY319" s="255" t="s">
        <v>147</v>
      </c>
    </row>
    <row r="320" s="2" customFormat="1" ht="21.75" customHeight="1">
      <c r="A320" s="41"/>
      <c r="B320" s="42"/>
      <c r="C320" s="270" t="s">
        <v>679</v>
      </c>
      <c r="D320" s="270" t="s">
        <v>468</v>
      </c>
      <c r="E320" s="271" t="s">
        <v>680</v>
      </c>
      <c r="F320" s="272" t="s">
        <v>681</v>
      </c>
      <c r="G320" s="273" t="s">
        <v>219</v>
      </c>
      <c r="H320" s="274">
        <v>4</v>
      </c>
      <c r="I320" s="275"/>
      <c r="J320" s="276">
        <f>ROUND(I320*H320,2)</f>
        <v>0</v>
      </c>
      <c r="K320" s="272" t="s">
        <v>154</v>
      </c>
      <c r="L320" s="277"/>
      <c r="M320" s="278" t="s">
        <v>19</v>
      </c>
      <c r="N320" s="279" t="s">
        <v>41</v>
      </c>
      <c r="O320" s="87"/>
      <c r="P320" s="225">
        <f>O320*H320</f>
        <v>0</v>
      </c>
      <c r="Q320" s="225">
        <v>0.021600000000000001</v>
      </c>
      <c r="R320" s="225">
        <f>Q320*H320</f>
        <v>0.086400000000000005</v>
      </c>
      <c r="S320" s="225">
        <v>0</v>
      </c>
      <c r="T320" s="226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7" t="s">
        <v>357</v>
      </c>
      <c r="AT320" s="227" t="s">
        <v>468</v>
      </c>
      <c r="AU320" s="227" t="s">
        <v>82</v>
      </c>
      <c r="AY320" s="20" t="s">
        <v>147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20" t="s">
        <v>82</v>
      </c>
      <c r="BK320" s="228">
        <f>ROUND(I320*H320,2)</f>
        <v>0</v>
      </c>
      <c r="BL320" s="20" t="s">
        <v>247</v>
      </c>
      <c r="BM320" s="227" t="s">
        <v>682</v>
      </c>
    </row>
    <row r="321" s="14" customFormat="1">
      <c r="A321" s="14"/>
      <c r="B321" s="245"/>
      <c r="C321" s="246"/>
      <c r="D321" s="236" t="s">
        <v>159</v>
      </c>
      <c r="E321" s="247" t="s">
        <v>19</v>
      </c>
      <c r="F321" s="248" t="s">
        <v>683</v>
      </c>
      <c r="G321" s="246"/>
      <c r="H321" s="249">
        <v>4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159</v>
      </c>
      <c r="AU321" s="255" t="s">
        <v>82</v>
      </c>
      <c r="AV321" s="14" t="s">
        <v>82</v>
      </c>
      <c r="AW321" s="14" t="s">
        <v>31</v>
      </c>
      <c r="AX321" s="14" t="s">
        <v>76</v>
      </c>
      <c r="AY321" s="255" t="s">
        <v>147</v>
      </c>
    </row>
    <row r="322" s="2" customFormat="1" ht="21.75" customHeight="1">
      <c r="A322" s="41"/>
      <c r="B322" s="42"/>
      <c r="C322" s="270" t="s">
        <v>684</v>
      </c>
      <c r="D322" s="270" t="s">
        <v>468</v>
      </c>
      <c r="E322" s="271" t="s">
        <v>685</v>
      </c>
      <c r="F322" s="272" t="s">
        <v>686</v>
      </c>
      <c r="G322" s="273" t="s">
        <v>219</v>
      </c>
      <c r="H322" s="274">
        <v>1</v>
      </c>
      <c r="I322" s="275"/>
      <c r="J322" s="276">
        <f>ROUND(I322*H322,2)</f>
        <v>0</v>
      </c>
      <c r="K322" s="272" t="s">
        <v>154</v>
      </c>
      <c r="L322" s="277"/>
      <c r="M322" s="278" t="s">
        <v>19</v>
      </c>
      <c r="N322" s="279" t="s">
        <v>41</v>
      </c>
      <c r="O322" s="87"/>
      <c r="P322" s="225">
        <f>O322*H322</f>
        <v>0</v>
      </c>
      <c r="Q322" s="225">
        <v>0.016199999999999999</v>
      </c>
      <c r="R322" s="225">
        <f>Q322*H322</f>
        <v>0.016199999999999999</v>
      </c>
      <c r="S322" s="225">
        <v>0</v>
      </c>
      <c r="T322" s="226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7" t="s">
        <v>357</v>
      </c>
      <c r="AT322" s="227" t="s">
        <v>468</v>
      </c>
      <c r="AU322" s="227" t="s">
        <v>82</v>
      </c>
      <c r="AY322" s="20" t="s">
        <v>147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20" t="s">
        <v>82</v>
      </c>
      <c r="BK322" s="228">
        <f>ROUND(I322*H322,2)</f>
        <v>0</v>
      </c>
      <c r="BL322" s="20" t="s">
        <v>247</v>
      </c>
      <c r="BM322" s="227" t="s">
        <v>687</v>
      </c>
    </row>
    <row r="323" s="14" customFormat="1">
      <c r="A323" s="14"/>
      <c r="B323" s="245"/>
      <c r="C323" s="246"/>
      <c r="D323" s="236" t="s">
        <v>159</v>
      </c>
      <c r="E323" s="247" t="s">
        <v>19</v>
      </c>
      <c r="F323" s="248" t="s">
        <v>508</v>
      </c>
      <c r="G323" s="246"/>
      <c r="H323" s="249">
        <v>1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159</v>
      </c>
      <c r="AU323" s="255" t="s">
        <v>82</v>
      </c>
      <c r="AV323" s="14" t="s">
        <v>82</v>
      </c>
      <c r="AW323" s="14" t="s">
        <v>31</v>
      </c>
      <c r="AX323" s="14" t="s">
        <v>76</v>
      </c>
      <c r="AY323" s="255" t="s">
        <v>147</v>
      </c>
    </row>
    <row r="324" s="2" customFormat="1" ht="16.5" customHeight="1">
      <c r="A324" s="41"/>
      <c r="B324" s="42"/>
      <c r="C324" s="216" t="s">
        <v>688</v>
      </c>
      <c r="D324" s="216" t="s">
        <v>150</v>
      </c>
      <c r="E324" s="217" t="s">
        <v>689</v>
      </c>
      <c r="F324" s="218" t="s">
        <v>690</v>
      </c>
      <c r="G324" s="219" t="s">
        <v>219</v>
      </c>
      <c r="H324" s="220">
        <v>3</v>
      </c>
      <c r="I324" s="221"/>
      <c r="J324" s="222">
        <f>ROUND(I324*H324,2)</f>
        <v>0</v>
      </c>
      <c r="K324" s="218" t="s">
        <v>154</v>
      </c>
      <c r="L324" s="47"/>
      <c r="M324" s="223" t="s">
        <v>19</v>
      </c>
      <c r="N324" s="224" t="s">
        <v>41</v>
      </c>
      <c r="O324" s="87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7" t="s">
        <v>247</v>
      </c>
      <c r="AT324" s="227" t="s">
        <v>150</v>
      </c>
      <c r="AU324" s="227" t="s">
        <v>82</v>
      </c>
      <c r="AY324" s="20" t="s">
        <v>147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20" t="s">
        <v>82</v>
      </c>
      <c r="BK324" s="228">
        <f>ROUND(I324*H324,2)</f>
        <v>0</v>
      </c>
      <c r="BL324" s="20" t="s">
        <v>247</v>
      </c>
      <c r="BM324" s="227" t="s">
        <v>691</v>
      </c>
    </row>
    <row r="325" s="2" customFormat="1">
      <c r="A325" s="41"/>
      <c r="B325" s="42"/>
      <c r="C325" s="43"/>
      <c r="D325" s="229" t="s">
        <v>157</v>
      </c>
      <c r="E325" s="43"/>
      <c r="F325" s="230" t="s">
        <v>692</v>
      </c>
      <c r="G325" s="43"/>
      <c r="H325" s="43"/>
      <c r="I325" s="231"/>
      <c r="J325" s="43"/>
      <c r="K325" s="43"/>
      <c r="L325" s="47"/>
      <c r="M325" s="232"/>
      <c r="N325" s="233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157</v>
      </c>
      <c r="AU325" s="20" t="s">
        <v>82</v>
      </c>
    </row>
    <row r="326" s="2" customFormat="1" ht="16.5" customHeight="1">
      <c r="A326" s="41"/>
      <c r="B326" s="42"/>
      <c r="C326" s="270" t="s">
        <v>693</v>
      </c>
      <c r="D326" s="270" t="s">
        <v>468</v>
      </c>
      <c r="E326" s="271" t="s">
        <v>694</v>
      </c>
      <c r="F326" s="272" t="s">
        <v>695</v>
      </c>
      <c r="G326" s="273" t="s">
        <v>219</v>
      </c>
      <c r="H326" s="274">
        <v>3</v>
      </c>
      <c r="I326" s="275"/>
      <c r="J326" s="276">
        <f>ROUND(I326*H326,2)</f>
        <v>0</v>
      </c>
      <c r="K326" s="272" t="s">
        <v>154</v>
      </c>
      <c r="L326" s="277"/>
      <c r="M326" s="278" t="s">
        <v>19</v>
      </c>
      <c r="N326" s="279" t="s">
        <v>41</v>
      </c>
      <c r="O326" s="87"/>
      <c r="P326" s="225">
        <f>O326*H326</f>
        <v>0</v>
      </c>
      <c r="Q326" s="225">
        <v>0.0022000000000000001</v>
      </c>
      <c r="R326" s="225">
        <f>Q326*H326</f>
        <v>0.0066</v>
      </c>
      <c r="S326" s="225">
        <v>0</v>
      </c>
      <c r="T326" s="226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7" t="s">
        <v>357</v>
      </c>
      <c r="AT326" s="227" t="s">
        <v>468</v>
      </c>
      <c r="AU326" s="227" t="s">
        <v>82</v>
      </c>
      <c r="AY326" s="20" t="s">
        <v>147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82</v>
      </c>
      <c r="BK326" s="228">
        <f>ROUND(I326*H326,2)</f>
        <v>0</v>
      </c>
      <c r="BL326" s="20" t="s">
        <v>247</v>
      </c>
      <c r="BM326" s="227" t="s">
        <v>696</v>
      </c>
    </row>
    <row r="327" s="2" customFormat="1" ht="16.5" customHeight="1">
      <c r="A327" s="41"/>
      <c r="B327" s="42"/>
      <c r="C327" s="216" t="s">
        <v>697</v>
      </c>
      <c r="D327" s="216" t="s">
        <v>150</v>
      </c>
      <c r="E327" s="217" t="s">
        <v>698</v>
      </c>
      <c r="F327" s="218" t="s">
        <v>699</v>
      </c>
      <c r="G327" s="219" t="s">
        <v>219</v>
      </c>
      <c r="H327" s="220">
        <v>3</v>
      </c>
      <c r="I327" s="221"/>
      <c r="J327" s="222">
        <f>ROUND(I327*H327,2)</f>
        <v>0</v>
      </c>
      <c r="K327" s="218" t="s">
        <v>154</v>
      </c>
      <c r="L327" s="47"/>
      <c r="M327" s="223" t="s">
        <v>19</v>
      </c>
      <c r="N327" s="224" t="s">
        <v>41</v>
      </c>
      <c r="O327" s="87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7" t="s">
        <v>247</v>
      </c>
      <c r="AT327" s="227" t="s">
        <v>150</v>
      </c>
      <c r="AU327" s="227" t="s">
        <v>82</v>
      </c>
      <c r="AY327" s="20" t="s">
        <v>147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20" t="s">
        <v>82</v>
      </c>
      <c r="BK327" s="228">
        <f>ROUND(I327*H327,2)</f>
        <v>0</v>
      </c>
      <c r="BL327" s="20" t="s">
        <v>247</v>
      </c>
      <c r="BM327" s="227" t="s">
        <v>700</v>
      </c>
    </row>
    <row r="328" s="2" customFormat="1">
      <c r="A328" s="41"/>
      <c r="B328" s="42"/>
      <c r="C328" s="43"/>
      <c r="D328" s="229" t="s">
        <v>157</v>
      </c>
      <c r="E328" s="43"/>
      <c r="F328" s="230" t="s">
        <v>701</v>
      </c>
      <c r="G328" s="43"/>
      <c r="H328" s="43"/>
      <c r="I328" s="231"/>
      <c r="J328" s="43"/>
      <c r="K328" s="43"/>
      <c r="L328" s="47"/>
      <c r="M328" s="232"/>
      <c r="N328" s="233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157</v>
      </c>
      <c r="AU328" s="20" t="s">
        <v>82</v>
      </c>
    </row>
    <row r="329" s="2" customFormat="1" ht="16.5" customHeight="1">
      <c r="A329" s="41"/>
      <c r="B329" s="42"/>
      <c r="C329" s="270" t="s">
        <v>702</v>
      </c>
      <c r="D329" s="270" t="s">
        <v>468</v>
      </c>
      <c r="E329" s="271" t="s">
        <v>703</v>
      </c>
      <c r="F329" s="272" t="s">
        <v>704</v>
      </c>
      <c r="G329" s="273" t="s">
        <v>219</v>
      </c>
      <c r="H329" s="274">
        <v>3</v>
      </c>
      <c r="I329" s="275"/>
      <c r="J329" s="276">
        <f>ROUND(I329*H329,2)</f>
        <v>0</v>
      </c>
      <c r="K329" s="272" t="s">
        <v>154</v>
      </c>
      <c r="L329" s="277"/>
      <c r="M329" s="278" t="s">
        <v>19</v>
      </c>
      <c r="N329" s="279" t="s">
        <v>41</v>
      </c>
      <c r="O329" s="87"/>
      <c r="P329" s="225">
        <f>O329*H329</f>
        <v>0</v>
      </c>
      <c r="Q329" s="225">
        <v>0.00014999999999999999</v>
      </c>
      <c r="R329" s="225">
        <f>Q329*H329</f>
        <v>0.00044999999999999999</v>
      </c>
      <c r="S329" s="225">
        <v>0</v>
      </c>
      <c r="T329" s="226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7" t="s">
        <v>357</v>
      </c>
      <c r="AT329" s="227" t="s">
        <v>468</v>
      </c>
      <c r="AU329" s="227" t="s">
        <v>82</v>
      </c>
      <c r="AY329" s="20" t="s">
        <v>147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20" t="s">
        <v>82</v>
      </c>
      <c r="BK329" s="228">
        <f>ROUND(I329*H329,2)</f>
        <v>0</v>
      </c>
      <c r="BL329" s="20" t="s">
        <v>247</v>
      </c>
      <c r="BM329" s="227" t="s">
        <v>705</v>
      </c>
    </row>
    <row r="330" s="2" customFormat="1" ht="16.5" customHeight="1">
      <c r="A330" s="41"/>
      <c r="B330" s="42"/>
      <c r="C330" s="270" t="s">
        <v>706</v>
      </c>
      <c r="D330" s="270" t="s">
        <v>468</v>
      </c>
      <c r="E330" s="271" t="s">
        <v>707</v>
      </c>
      <c r="F330" s="272" t="s">
        <v>708</v>
      </c>
      <c r="G330" s="273" t="s">
        <v>219</v>
      </c>
      <c r="H330" s="274">
        <v>3</v>
      </c>
      <c r="I330" s="275"/>
      <c r="J330" s="276">
        <f>ROUND(I330*H330,2)</f>
        <v>0</v>
      </c>
      <c r="K330" s="272" t="s">
        <v>154</v>
      </c>
      <c r="L330" s="277"/>
      <c r="M330" s="278" t="s">
        <v>19</v>
      </c>
      <c r="N330" s="279" t="s">
        <v>41</v>
      </c>
      <c r="O330" s="87"/>
      <c r="P330" s="225">
        <f>O330*H330</f>
        <v>0</v>
      </c>
      <c r="Q330" s="225">
        <v>0.00014999999999999999</v>
      </c>
      <c r="R330" s="225">
        <f>Q330*H330</f>
        <v>0.00044999999999999999</v>
      </c>
      <c r="S330" s="225">
        <v>0</v>
      </c>
      <c r="T330" s="226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7" t="s">
        <v>357</v>
      </c>
      <c r="AT330" s="227" t="s">
        <v>468</v>
      </c>
      <c r="AU330" s="227" t="s">
        <v>82</v>
      </c>
      <c r="AY330" s="20" t="s">
        <v>147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20" t="s">
        <v>82</v>
      </c>
      <c r="BK330" s="228">
        <f>ROUND(I330*H330,2)</f>
        <v>0</v>
      </c>
      <c r="BL330" s="20" t="s">
        <v>247</v>
      </c>
      <c r="BM330" s="227" t="s">
        <v>709</v>
      </c>
    </row>
    <row r="331" s="2" customFormat="1" ht="16.5" customHeight="1">
      <c r="A331" s="41"/>
      <c r="B331" s="42"/>
      <c r="C331" s="216" t="s">
        <v>710</v>
      </c>
      <c r="D331" s="216" t="s">
        <v>150</v>
      </c>
      <c r="E331" s="217" t="s">
        <v>711</v>
      </c>
      <c r="F331" s="218" t="s">
        <v>712</v>
      </c>
      <c r="G331" s="219" t="s">
        <v>219</v>
      </c>
      <c r="H331" s="220">
        <v>10</v>
      </c>
      <c r="I331" s="221"/>
      <c r="J331" s="222">
        <f>ROUND(I331*H331,2)</f>
        <v>0</v>
      </c>
      <c r="K331" s="218" t="s">
        <v>154</v>
      </c>
      <c r="L331" s="47"/>
      <c r="M331" s="223" t="s">
        <v>19</v>
      </c>
      <c r="N331" s="224" t="s">
        <v>41</v>
      </c>
      <c r="O331" s="87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7" t="s">
        <v>247</v>
      </c>
      <c r="AT331" s="227" t="s">
        <v>150</v>
      </c>
      <c r="AU331" s="227" t="s">
        <v>82</v>
      </c>
      <c r="AY331" s="20" t="s">
        <v>147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20" t="s">
        <v>82</v>
      </c>
      <c r="BK331" s="228">
        <f>ROUND(I331*H331,2)</f>
        <v>0</v>
      </c>
      <c r="BL331" s="20" t="s">
        <v>247</v>
      </c>
      <c r="BM331" s="227" t="s">
        <v>713</v>
      </c>
    </row>
    <row r="332" s="2" customFormat="1">
      <c r="A332" s="41"/>
      <c r="B332" s="42"/>
      <c r="C332" s="43"/>
      <c r="D332" s="229" t="s">
        <v>157</v>
      </c>
      <c r="E332" s="43"/>
      <c r="F332" s="230" t="s">
        <v>714</v>
      </c>
      <c r="G332" s="43"/>
      <c r="H332" s="43"/>
      <c r="I332" s="231"/>
      <c r="J332" s="43"/>
      <c r="K332" s="43"/>
      <c r="L332" s="47"/>
      <c r="M332" s="232"/>
      <c r="N332" s="23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157</v>
      </c>
      <c r="AU332" s="20" t="s">
        <v>82</v>
      </c>
    </row>
    <row r="333" s="14" customFormat="1">
      <c r="A333" s="14"/>
      <c r="B333" s="245"/>
      <c r="C333" s="246"/>
      <c r="D333" s="236" t="s">
        <v>159</v>
      </c>
      <c r="E333" s="247" t="s">
        <v>19</v>
      </c>
      <c r="F333" s="248" t="s">
        <v>674</v>
      </c>
      <c r="G333" s="246"/>
      <c r="H333" s="249">
        <v>10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159</v>
      </c>
      <c r="AU333" s="255" t="s">
        <v>82</v>
      </c>
      <c r="AV333" s="14" t="s">
        <v>82</v>
      </c>
      <c r="AW333" s="14" t="s">
        <v>31</v>
      </c>
      <c r="AX333" s="14" t="s">
        <v>76</v>
      </c>
      <c r="AY333" s="255" t="s">
        <v>147</v>
      </c>
    </row>
    <row r="334" s="2" customFormat="1" ht="16.5" customHeight="1">
      <c r="A334" s="41"/>
      <c r="B334" s="42"/>
      <c r="C334" s="270" t="s">
        <v>715</v>
      </c>
      <c r="D334" s="270" t="s">
        <v>468</v>
      </c>
      <c r="E334" s="271" t="s">
        <v>716</v>
      </c>
      <c r="F334" s="272" t="s">
        <v>717</v>
      </c>
      <c r="G334" s="273" t="s">
        <v>219</v>
      </c>
      <c r="H334" s="274">
        <v>7</v>
      </c>
      <c r="I334" s="275"/>
      <c r="J334" s="276">
        <f>ROUND(I334*H334,2)</f>
        <v>0</v>
      </c>
      <c r="K334" s="272" t="s">
        <v>154</v>
      </c>
      <c r="L334" s="277"/>
      <c r="M334" s="278" t="s">
        <v>19</v>
      </c>
      <c r="N334" s="279" t="s">
        <v>41</v>
      </c>
      <c r="O334" s="87"/>
      <c r="P334" s="225">
        <f>O334*H334</f>
        <v>0</v>
      </c>
      <c r="Q334" s="225">
        <v>0.00123</v>
      </c>
      <c r="R334" s="225">
        <f>Q334*H334</f>
        <v>0.0086099999999999996</v>
      </c>
      <c r="S334" s="225">
        <v>0</v>
      </c>
      <c r="T334" s="226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7" t="s">
        <v>357</v>
      </c>
      <c r="AT334" s="227" t="s">
        <v>468</v>
      </c>
      <c r="AU334" s="227" t="s">
        <v>82</v>
      </c>
      <c r="AY334" s="20" t="s">
        <v>147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20" t="s">
        <v>82</v>
      </c>
      <c r="BK334" s="228">
        <f>ROUND(I334*H334,2)</f>
        <v>0</v>
      </c>
      <c r="BL334" s="20" t="s">
        <v>247</v>
      </c>
      <c r="BM334" s="227" t="s">
        <v>718</v>
      </c>
    </row>
    <row r="335" s="14" customFormat="1">
      <c r="A335" s="14"/>
      <c r="B335" s="245"/>
      <c r="C335" s="246"/>
      <c r="D335" s="236" t="s">
        <v>159</v>
      </c>
      <c r="E335" s="247" t="s">
        <v>19</v>
      </c>
      <c r="F335" s="248" t="s">
        <v>719</v>
      </c>
      <c r="G335" s="246"/>
      <c r="H335" s="249">
        <v>7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159</v>
      </c>
      <c r="AU335" s="255" t="s">
        <v>82</v>
      </c>
      <c r="AV335" s="14" t="s">
        <v>82</v>
      </c>
      <c r="AW335" s="14" t="s">
        <v>31</v>
      </c>
      <c r="AX335" s="14" t="s">
        <v>76</v>
      </c>
      <c r="AY335" s="255" t="s">
        <v>147</v>
      </c>
    </row>
    <row r="336" s="2" customFormat="1" ht="16.5" customHeight="1">
      <c r="A336" s="41"/>
      <c r="B336" s="42"/>
      <c r="C336" s="270" t="s">
        <v>720</v>
      </c>
      <c r="D336" s="270" t="s">
        <v>468</v>
      </c>
      <c r="E336" s="271" t="s">
        <v>721</v>
      </c>
      <c r="F336" s="272" t="s">
        <v>722</v>
      </c>
      <c r="G336" s="273" t="s">
        <v>219</v>
      </c>
      <c r="H336" s="274">
        <v>2</v>
      </c>
      <c r="I336" s="275"/>
      <c r="J336" s="276">
        <f>ROUND(I336*H336,2)</f>
        <v>0</v>
      </c>
      <c r="K336" s="272" t="s">
        <v>154</v>
      </c>
      <c r="L336" s="277"/>
      <c r="M336" s="278" t="s">
        <v>19</v>
      </c>
      <c r="N336" s="279" t="s">
        <v>41</v>
      </c>
      <c r="O336" s="87"/>
      <c r="P336" s="225">
        <f>O336*H336</f>
        <v>0</v>
      </c>
      <c r="Q336" s="225">
        <v>0.00092000000000000003</v>
      </c>
      <c r="R336" s="225">
        <f>Q336*H336</f>
        <v>0.0018400000000000001</v>
      </c>
      <c r="S336" s="225">
        <v>0</v>
      </c>
      <c r="T336" s="226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7" t="s">
        <v>357</v>
      </c>
      <c r="AT336" s="227" t="s">
        <v>468</v>
      </c>
      <c r="AU336" s="227" t="s">
        <v>82</v>
      </c>
      <c r="AY336" s="20" t="s">
        <v>147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20" t="s">
        <v>82</v>
      </c>
      <c r="BK336" s="228">
        <f>ROUND(I336*H336,2)</f>
        <v>0</v>
      </c>
      <c r="BL336" s="20" t="s">
        <v>247</v>
      </c>
      <c r="BM336" s="227" t="s">
        <v>723</v>
      </c>
    </row>
    <row r="337" s="14" customFormat="1">
      <c r="A337" s="14"/>
      <c r="B337" s="245"/>
      <c r="C337" s="246"/>
      <c r="D337" s="236" t="s">
        <v>159</v>
      </c>
      <c r="E337" s="247" t="s">
        <v>19</v>
      </c>
      <c r="F337" s="248" t="s">
        <v>362</v>
      </c>
      <c r="G337" s="246"/>
      <c r="H337" s="249">
        <v>2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159</v>
      </c>
      <c r="AU337" s="255" t="s">
        <v>82</v>
      </c>
      <c r="AV337" s="14" t="s">
        <v>82</v>
      </c>
      <c r="AW337" s="14" t="s">
        <v>31</v>
      </c>
      <c r="AX337" s="14" t="s">
        <v>76</v>
      </c>
      <c r="AY337" s="255" t="s">
        <v>147</v>
      </c>
    </row>
    <row r="338" s="2" customFormat="1" ht="16.5" customHeight="1">
      <c r="A338" s="41"/>
      <c r="B338" s="42"/>
      <c r="C338" s="270" t="s">
        <v>724</v>
      </c>
      <c r="D338" s="270" t="s">
        <v>468</v>
      </c>
      <c r="E338" s="271" t="s">
        <v>725</v>
      </c>
      <c r="F338" s="272" t="s">
        <v>726</v>
      </c>
      <c r="G338" s="273" t="s">
        <v>219</v>
      </c>
      <c r="H338" s="274">
        <v>1</v>
      </c>
      <c r="I338" s="275"/>
      <c r="J338" s="276">
        <f>ROUND(I338*H338,2)</f>
        <v>0</v>
      </c>
      <c r="K338" s="272" t="s">
        <v>154</v>
      </c>
      <c r="L338" s="277"/>
      <c r="M338" s="278" t="s">
        <v>19</v>
      </c>
      <c r="N338" s="279" t="s">
        <v>41</v>
      </c>
      <c r="O338" s="87"/>
      <c r="P338" s="225">
        <f>O338*H338</f>
        <v>0</v>
      </c>
      <c r="Q338" s="225">
        <v>0.00139</v>
      </c>
      <c r="R338" s="225">
        <f>Q338*H338</f>
        <v>0.00139</v>
      </c>
      <c r="S338" s="225">
        <v>0</v>
      </c>
      <c r="T338" s="22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7" t="s">
        <v>357</v>
      </c>
      <c r="AT338" s="227" t="s">
        <v>468</v>
      </c>
      <c r="AU338" s="227" t="s">
        <v>82</v>
      </c>
      <c r="AY338" s="20" t="s">
        <v>147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20" t="s">
        <v>82</v>
      </c>
      <c r="BK338" s="228">
        <f>ROUND(I338*H338,2)</f>
        <v>0</v>
      </c>
      <c r="BL338" s="20" t="s">
        <v>247</v>
      </c>
      <c r="BM338" s="227" t="s">
        <v>727</v>
      </c>
    </row>
    <row r="339" s="2" customFormat="1" ht="24.15" customHeight="1">
      <c r="A339" s="41"/>
      <c r="B339" s="42"/>
      <c r="C339" s="216" t="s">
        <v>728</v>
      </c>
      <c r="D339" s="216" t="s">
        <v>150</v>
      </c>
      <c r="E339" s="217" t="s">
        <v>729</v>
      </c>
      <c r="F339" s="218" t="s">
        <v>730</v>
      </c>
      <c r="G339" s="219" t="s">
        <v>265</v>
      </c>
      <c r="H339" s="220">
        <v>0.14599999999999999</v>
      </c>
      <c r="I339" s="221"/>
      <c r="J339" s="222">
        <f>ROUND(I339*H339,2)</f>
        <v>0</v>
      </c>
      <c r="K339" s="218" t="s">
        <v>154</v>
      </c>
      <c r="L339" s="47"/>
      <c r="M339" s="223" t="s">
        <v>19</v>
      </c>
      <c r="N339" s="224" t="s">
        <v>41</v>
      </c>
      <c r="O339" s="87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7" t="s">
        <v>247</v>
      </c>
      <c r="AT339" s="227" t="s">
        <v>150</v>
      </c>
      <c r="AU339" s="227" t="s">
        <v>82</v>
      </c>
      <c r="AY339" s="20" t="s">
        <v>147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20" t="s">
        <v>82</v>
      </c>
      <c r="BK339" s="228">
        <f>ROUND(I339*H339,2)</f>
        <v>0</v>
      </c>
      <c r="BL339" s="20" t="s">
        <v>247</v>
      </c>
      <c r="BM339" s="227" t="s">
        <v>731</v>
      </c>
    </row>
    <row r="340" s="2" customFormat="1">
      <c r="A340" s="41"/>
      <c r="B340" s="42"/>
      <c r="C340" s="43"/>
      <c r="D340" s="229" t="s">
        <v>157</v>
      </c>
      <c r="E340" s="43"/>
      <c r="F340" s="230" t="s">
        <v>732</v>
      </c>
      <c r="G340" s="43"/>
      <c r="H340" s="43"/>
      <c r="I340" s="231"/>
      <c r="J340" s="43"/>
      <c r="K340" s="43"/>
      <c r="L340" s="47"/>
      <c r="M340" s="232"/>
      <c r="N340" s="233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157</v>
      </c>
      <c r="AU340" s="20" t="s">
        <v>82</v>
      </c>
    </row>
    <row r="341" s="12" customFormat="1" ht="22.8" customHeight="1">
      <c r="A341" s="12"/>
      <c r="B341" s="200"/>
      <c r="C341" s="201"/>
      <c r="D341" s="202" t="s">
        <v>68</v>
      </c>
      <c r="E341" s="214" t="s">
        <v>399</v>
      </c>
      <c r="F341" s="214" t="s">
        <v>400</v>
      </c>
      <c r="G341" s="201"/>
      <c r="H341" s="201"/>
      <c r="I341" s="204"/>
      <c r="J341" s="215">
        <f>BK341</f>
        <v>0</v>
      </c>
      <c r="K341" s="201"/>
      <c r="L341" s="206"/>
      <c r="M341" s="207"/>
      <c r="N341" s="208"/>
      <c r="O341" s="208"/>
      <c r="P341" s="209">
        <f>SUM(P342:P379)</f>
        <v>0</v>
      </c>
      <c r="Q341" s="208"/>
      <c r="R341" s="209">
        <f>SUM(R342:R379)</f>
        <v>1.55106352</v>
      </c>
      <c r="S341" s="208"/>
      <c r="T341" s="210">
        <f>SUM(T342:T379)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1" t="s">
        <v>82</v>
      </c>
      <c r="AT341" s="212" t="s">
        <v>68</v>
      </c>
      <c r="AU341" s="212" t="s">
        <v>76</v>
      </c>
      <c r="AY341" s="211" t="s">
        <v>147</v>
      </c>
      <c r="BK341" s="213">
        <f>SUM(BK342:BK379)</f>
        <v>0</v>
      </c>
    </row>
    <row r="342" s="2" customFormat="1" ht="16.5" customHeight="1">
      <c r="A342" s="41"/>
      <c r="B342" s="42"/>
      <c r="C342" s="216" t="s">
        <v>733</v>
      </c>
      <c r="D342" s="216" t="s">
        <v>150</v>
      </c>
      <c r="E342" s="217" t="s">
        <v>734</v>
      </c>
      <c r="F342" s="218" t="s">
        <v>735</v>
      </c>
      <c r="G342" s="219" t="s">
        <v>171</v>
      </c>
      <c r="H342" s="220">
        <v>37.109999999999999</v>
      </c>
      <c r="I342" s="221"/>
      <c r="J342" s="222">
        <f>ROUND(I342*H342,2)</f>
        <v>0</v>
      </c>
      <c r="K342" s="218" t="s">
        <v>154</v>
      </c>
      <c r="L342" s="47"/>
      <c r="M342" s="223" t="s">
        <v>19</v>
      </c>
      <c r="N342" s="224" t="s">
        <v>41</v>
      </c>
      <c r="O342" s="87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7" t="s">
        <v>247</v>
      </c>
      <c r="AT342" s="227" t="s">
        <v>150</v>
      </c>
      <c r="AU342" s="227" t="s">
        <v>82</v>
      </c>
      <c r="AY342" s="20" t="s">
        <v>147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20" t="s">
        <v>82</v>
      </c>
      <c r="BK342" s="228">
        <f>ROUND(I342*H342,2)</f>
        <v>0</v>
      </c>
      <c r="BL342" s="20" t="s">
        <v>247</v>
      </c>
      <c r="BM342" s="227" t="s">
        <v>736</v>
      </c>
    </row>
    <row r="343" s="2" customFormat="1">
      <c r="A343" s="41"/>
      <c r="B343" s="42"/>
      <c r="C343" s="43"/>
      <c r="D343" s="229" t="s">
        <v>157</v>
      </c>
      <c r="E343" s="43"/>
      <c r="F343" s="230" t="s">
        <v>737</v>
      </c>
      <c r="G343" s="43"/>
      <c r="H343" s="43"/>
      <c r="I343" s="231"/>
      <c r="J343" s="43"/>
      <c r="K343" s="43"/>
      <c r="L343" s="47"/>
      <c r="M343" s="232"/>
      <c r="N343" s="233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157</v>
      </c>
      <c r="AU343" s="20" t="s">
        <v>82</v>
      </c>
    </row>
    <row r="344" s="14" customFormat="1">
      <c r="A344" s="14"/>
      <c r="B344" s="245"/>
      <c r="C344" s="246"/>
      <c r="D344" s="236" t="s">
        <v>159</v>
      </c>
      <c r="E344" s="247" t="s">
        <v>19</v>
      </c>
      <c r="F344" s="248" t="s">
        <v>497</v>
      </c>
      <c r="G344" s="246"/>
      <c r="H344" s="249">
        <v>3.5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159</v>
      </c>
      <c r="AU344" s="255" t="s">
        <v>82</v>
      </c>
      <c r="AV344" s="14" t="s">
        <v>82</v>
      </c>
      <c r="AW344" s="14" t="s">
        <v>31</v>
      </c>
      <c r="AX344" s="14" t="s">
        <v>69</v>
      </c>
      <c r="AY344" s="255" t="s">
        <v>147</v>
      </c>
    </row>
    <row r="345" s="14" customFormat="1">
      <c r="A345" s="14"/>
      <c r="B345" s="245"/>
      <c r="C345" s="246"/>
      <c r="D345" s="236" t="s">
        <v>159</v>
      </c>
      <c r="E345" s="247" t="s">
        <v>19</v>
      </c>
      <c r="F345" s="248" t="s">
        <v>498</v>
      </c>
      <c r="G345" s="246"/>
      <c r="H345" s="249">
        <v>14.42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159</v>
      </c>
      <c r="AU345" s="255" t="s">
        <v>82</v>
      </c>
      <c r="AV345" s="14" t="s">
        <v>82</v>
      </c>
      <c r="AW345" s="14" t="s">
        <v>31</v>
      </c>
      <c r="AX345" s="14" t="s">
        <v>69</v>
      </c>
      <c r="AY345" s="255" t="s">
        <v>147</v>
      </c>
    </row>
    <row r="346" s="14" customFormat="1">
      <c r="A346" s="14"/>
      <c r="B346" s="245"/>
      <c r="C346" s="246"/>
      <c r="D346" s="236" t="s">
        <v>159</v>
      </c>
      <c r="E346" s="247" t="s">
        <v>19</v>
      </c>
      <c r="F346" s="248" t="s">
        <v>500</v>
      </c>
      <c r="G346" s="246"/>
      <c r="H346" s="249">
        <v>8.4299999999999997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159</v>
      </c>
      <c r="AU346" s="255" t="s">
        <v>82</v>
      </c>
      <c r="AV346" s="14" t="s">
        <v>82</v>
      </c>
      <c r="AW346" s="14" t="s">
        <v>31</v>
      </c>
      <c r="AX346" s="14" t="s">
        <v>69</v>
      </c>
      <c r="AY346" s="255" t="s">
        <v>147</v>
      </c>
    </row>
    <row r="347" s="14" customFormat="1">
      <c r="A347" s="14"/>
      <c r="B347" s="245"/>
      <c r="C347" s="246"/>
      <c r="D347" s="236" t="s">
        <v>159</v>
      </c>
      <c r="E347" s="247" t="s">
        <v>19</v>
      </c>
      <c r="F347" s="248" t="s">
        <v>501</v>
      </c>
      <c r="G347" s="246"/>
      <c r="H347" s="249">
        <v>6.6100000000000003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159</v>
      </c>
      <c r="AU347" s="255" t="s">
        <v>82</v>
      </c>
      <c r="AV347" s="14" t="s">
        <v>82</v>
      </c>
      <c r="AW347" s="14" t="s">
        <v>31</v>
      </c>
      <c r="AX347" s="14" t="s">
        <v>69</v>
      </c>
      <c r="AY347" s="255" t="s">
        <v>147</v>
      </c>
    </row>
    <row r="348" s="14" customFormat="1">
      <c r="A348" s="14"/>
      <c r="B348" s="245"/>
      <c r="C348" s="246"/>
      <c r="D348" s="236" t="s">
        <v>159</v>
      </c>
      <c r="E348" s="247" t="s">
        <v>19</v>
      </c>
      <c r="F348" s="248" t="s">
        <v>502</v>
      </c>
      <c r="G348" s="246"/>
      <c r="H348" s="249">
        <v>4.1500000000000004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159</v>
      </c>
      <c r="AU348" s="255" t="s">
        <v>82</v>
      </c>
      <c r="AV348" s="14" t="s">
        <v>82</v>
      </c>
      <c r="AW348" s="14" t="s">
        <v>31</v>
      </c>
      <c r="AX348" s="14" t="s">
        <v>69</v>
      </c>
      <c r="AY348" s="255" t="s">
        <v>147</v>
      </c>
    </row>
    <row r="349" s="15" customFormat="1">
      <c r="A349" s="15"/>
      <c r="B349" s="256"/>
      <c r="C349" s="257"/>
      <c r="D349" s="236" t="s">
        <v>159</v>
      </c>
      <c r="E349" s="258" t="s">
        <v>19</v>
      </c>
      <c r="F349" s="259" t="s">
        <v>163</v>
      </c>
      <c r="G349" s="257"/>
      <c r="H349" s="260">
        <v>37.109999999999999</v>
      </c>
      <c r="I349" s="261"/>
      <c r="J349" s="257"/>
      <c r="K349" s="257"/>
      <c r="L349" s="262"/>
      <c r="M349" s="263"/>
      <c r="N349" s="264"/>
      <c r="O349" s="264"/>
      <c r="P349" s="264"/>
      <c r="Q349" s="264"/>
      <c r="R349" s="264"/>
      <c r="S349" s="264"/>
      <c r="T349" s="26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6" t="s">
        <v>159</v>
      </c>
      <c r="AU349" s="266" t="s">
        <v>82</v>
      </c>
      <c r="AV349" s="15" t="s">
        <v>155</v>
      </c>
      <c r="AW349" s="15" t="s">
        <v>31</v>
      </c>
      <c r="AX349" s="15" t="s">
        <v>76</v>
      </c>
      <c r="AY349" s="266" t="s">
        <v>147</v>
      </c>
    </row>
    <row r="350" s="2" customFormat="1" ht="21.75" customHeight="1">
      <c r="A350" s="41"/>
      <c r="B350" s="42"/>
      <c r="C350" s="216" t="s">
        <v>738</v>
      </c>
      <c r="D350" s="216" t="s">
        <v>150</v>
      </c>
      <c r="E350" s="217" t="s">
        <v>739</v>
      </c>
      <c r="F350" s="218" t="s">
        <v>740</v>
      </c>
      <c r="G350" s="219" t="s">
        <v>171</v>
      </c>
      <c r="H350" s="220">
        <v>37.109999999999999</v>
      </c>
      <c r="I350" s="221"/>
      <c r="J350" s="222">
        <f>ROUND(I350*H350,2)</f>
        <v>0</v>
      </c>
      <c r="K350" s="218" t="s">
        <v>154</v>
      </c>
      <c r="L350" s="47"/>
      <c r="M350" s="223" t="s">
        <v>19</v>
      </c>
      <c r="N350" s="224" t="s">
        <v>41</v>
      </c>
      <c r="O350" s="87"/>
      <c r="P350" s="225">
        <f>O350*H350</f>
        <v>0</v>
      </c>
      <c r="Q350" s="225">
        <v>0.0045500000000000002</v>
      </c>
      <c r="R350" s="225">
        <f>Q350*H350</f>
        <v>0.16885050000000001</v>
      </c>
      <c r="S350" s="225">
        <v>0</v>
      </c>
      <c r="T350" s="226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7" t="s">
        <v>247</v>
      </c>
      <c r="AT350" s="227" t="s">
        <v>150</v>
      </c>
      <c r="AU350" s="227" t="s">
        <v>82</v>
      </c>
      <c r="AY350" s="20" t="s">
        <v>147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20" t="s">
        <v>82</v>
      </c>
      <c r="BK350" s="228">
        <f>ROUND(I350*H350,2)</f>
        <v>0</v>
      </c>
      <c r="BL350" s="20" t="s">
        <v>247</v>
      </c>
      <c r="BM350" s="227" t="s">
        <v>741</v>
      </c>
    </row>
    <row r="351" s="2" customFormat="1">
      <c r="A351" s="41"/>
      <c r="B351" s="42"/>
      <c r="C351" s="43"/>
      <c r="D351" s="229" t="s">
        <v>157</v>
      </c>
      <c r="E351" s="43"/>
      <c r="F351" s="230" t="s">
        <v>742</v>
      </c>
      <c r="G351" s="43"/>
      <c r="H351" s="43"/>
      <c r="I351" s="231"/>
      <c r="J351" s="43"/>
      <c r="K351" s="43"/>
      <c r="L351" s="47"/>
      <c r="M351" s="232"/>
      <c r="N351" s="233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157</v>
      </c>
      <c r="AU351" s="20" t="s">
        <v>82</v>
      </c>
    </row>
    <row r="352" s="14" customFormat="1">
      <c r="A352" s="14"/>
      <c r="B352" s="245"/>
      <c r="C352" s="246"/>
      <c r="D352" s="236" t="s">
        <v>159</v>
      </c>
      <c r="E352" s="247" t="s">
        <v>19</v>
      </c>
      <c r="F352" s="248" t="s">
        <v>497</v>
      </c>
      <c r="G352" s="246"/>
      <c r="H352" s="249">
        <v>3.5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159</v>
      </c>
      <c r="AU352" s="255" t="s">
        <v>82</v>
      </c>
      <c r="AV352" s="14" t="s">
        <v>82</v>
      </c>
      <c r="AW352" s="14" t="s">
        <v>31</v>
      </c>
      <c r="AX352" s="14" t="s">
        <v>69</v>
      </c>
      <c r="AY352" s="255" t="s">
        <v>147</v>
      </c>
    </row>
    <row r="353" s="14" customFormat="1">
      <c r="A353" s="14"/>
      <c r="B353" s="245"/>
      <c r="C353" s="246"/>
      <c r="D353" s="236" t="s">
        <v>159</v>
      </c>
      <c r="E353" s="247" t="s">
        <v>19</v>
      </c>
      <c r="F353" s="248" t="s">
        <v>498</v>
      </c>
      <c r="G353" s="246"/>
      <c r="H353" s="249">
        <v>14.42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159</v>
      </c>
      <c r="AU353" s="255" t="s">
        <v>82</v>
      </c>
      <c r="AV353" s="14" t="s">
        <v>82</v>
      </c>
      <c r="AW353" s="14" t="s">
        <v>31</v>
      </c>
      <c r="AX353" s="14" t="s">
        <v>69</v>
      </c>
      <c r="AY353" s="255" t="s">
        <v>147</v>
      </c>
    </row>
    <row r="354" s="14" customFormat="1">
      <c r="A354" s="14"/>
      <c r="B354" s="245"/>
      <c r="C354" s="246"/>
      <c r="D354" s="236" t="s">
        <v>159</v>
      </c>
      <c r="E354" s="247" t="s">
        <v>19</v>
      </c>
      <c r="F354" s="248" t="s">
        <v>500</v>
      </c>
      <c r="G354" s="246"/>
      <c r="H354" s="249">
        <v>8.4299999999999997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159</v>
      </c>
      <c r="AU354" s="255" t="s">
        <v>82</v>
      </c>
      <c r="AV354" s="14" t="s">
        <v>82</v>
      </c>
      <c r="AW354" s="14" t="s">
        <v>31</v>
      </c>
      <c r="AX354" s="14" t="s">
        <v>69</v>
      </c>
      <c r="AY354" s="255" t="s">
        <v>147</v>
      </c>
    </row>
    <row r="355" s="14" customFormat="1">
      <c r="A355" s="14"/>
      <c r="B355" s="245"/>
      <c r="C355" s="246"/>
      <c r="D355" s="236" t="s">
        <v>159</v>
      </c>
      <c r="E355" s="247" t="s">
        <v>19</v>
      </c>
      <c r="F355" s="248" t="s">
        <v>501</v>
      </c>
      <c r="G355" s="246"/>
      <c r="H355" s="249">
        <v>6.6100000000000003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159</v>
      </c>
      <c r="AU355" s="255" t="s">
        <v>82</v>
      </c>
      <c r="AV355" s="14" t="s">
        <v>82</v>
      </c>
      <c r="AW355" s="14" t="s">
        <v>31</v>
      </c>
      <c r="AX355" s="14" t="s">
        <v>69</v>
      </c>
      <c r="AY355" s="255" t="s">
        <v>147</v>
      </c>
    </row>
    <row r="356" s="14" customFormat="1">
      <c r="A356" s="14"/>
      <c r="B356" s="245"/>
      <c r="C356" s="246"/>
      <c r="D356" s="236" t="s">
        <v>159</v>
      </c>
      <c r="E356" s="247" t="s">
        <v>19</v>
      </c>
      <c r="F356" s="248" t="s">
        <v>502</v>
      </c>
      <c r="G356" s="246"/>
      <c r="H356" s="249">
        <v>4.1500000000000004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159</v>
      </c>
      <c r="AU356" s="255" t="s">
        <v>82</v>
      </c>
      <c r="AV356" s="14" t="s">
        <v>82</v>
      </c>
      <c r="AW356" s="14" t="s">
        <v>31</v>
      </c>
      <c r="AX356" s="14" t="s">
        <v>69</v>
      </c>
      <c r="AY356" s="255" t="s">
        <v>147</v>
      </c>
    </row>
    <row r="357" s="15" customFormat="1">
      <c r="A357" s="15"/>
      <c r="B357" s="256"/>
      <c r="C357" s="257"/>
      <c r="D357" s="236" t="s">
        <v>159</v>
      </c>
      <c r="E357" s="258" t="s">
        <v>19</v>
      </c>
      <c r="F357" s="259" t="s">
        <v>163</v>
      </c>
      <c r="G357" s="257"/>
      <c r="H357" s="260">
        <v>37.109999999999999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159</v>
      </c>
      <c r="AU357" s="266" t="s">
        <v>82</v>
      </c>
      <c r="AV357" s="15" t="s">
        <v>155</v>
      </c>
      <c r="AW357" s="15" t="s">
        <v>31</v>
      </c>
      <c r="AX357" s="15" t="s">
        <v>76</v>
      </c>
      <c r="AY357" s="266" t="s">
        <v>147</v>
      </c>
    </row>
    <row r="358" s="2" customFormat="1" ht="24.15" customHeight="1">
      <c r="A358" s="41"/>
      <c r="B358" s="42"/>
      <c r="C358" s="216" t="s">
        <v>743</v>
      </c>
      <c r="D358" s="216" t="s">
        <v>150</v>
      </c>
      <c r="E358" s="217" t="s">
        <v>744</v>
      </c>
      <c r="F358" s="218" t="s">
        <v>745</v>
      </c>
      <c r="G358" s="219" t="s">
        <v>231</v>
      </c>
      <c r="H358" s="220">
        <v>40.640000000000001</v>
      </c>
      <c r="I358" s="221"/>
      <c r="J358" s="222">
        <f>ROUND(I358*H358,2)</f>
        <v>0</v>
      </c>
      <c r="K358" s="218" t="s">
        <v>154</v>
      </c>
      <c r="L358" s="47"/>
      <c r="M358" s="223" t="s">
        <v>19</v>
      </c>
      <c r="N358" s="224" t="s">
        <v>41</v>
      </c>
      <c r="O358" s="87"/>
      <c r="P358" s="225">
        <f>O358*H358</f>
        <v>0</v>
      </c>
      <c r="Q358" s="225">
        <v>0.00042999999999999999</v>
      </c>
      <c r="R358" s="225">
        <f>Q358*H358</f>
        <v>0.0174752</v>
      </c>
      <c r="S358" s="225">
        <v>0</v>
      </c>
      <c r="T358" s="226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7" t="s">
        <v>247</v>
      </c>
      <c r="AT358" s="227" t="s">
        <v>150</v>
      </c>
      <c r="AU358" s="227" t="s">
        <v>82</v>
      </c>
      <c r="AY358" s="20" t="s">
        <v>147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20" t="s">
        <v>82</v>
      </c>
      <c r="BK358" s="228">
        <f>ROUND(I358*H358,2)</f>
        <v>0</v>
      </c>
      <c r="BL358" s="20" t="s">
        <v>247</v>
      </c>
      <c r="BM358" s="227" t="s">
        <v>746</v>
      </c>
    </row>
    <row r="359" s="2" customFormat="1">
      <c r="A359" s="41"/>
      <c r="B359" s="42"/>
      <c r="C359" s="43"/>
      <c r="D359" s="229" t="s">
        <v>157</v>
      </c>
      <c r="E359" s="43"/>
      <c r="F359" s="230" t="s">
        <v>747</v>
      </c>
      <c r="G359" s="43"/>
      <c r="H359" s="43"/>
      <c r="I359" s="231"/>
      <c r="J359" s="43"/>
      <c r="K359" s="43"/>
      <c r="L359" s="47"/>
      <c r="M359" s="232"/>
      <c r="N359" s="23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157</v>
      </c>
      <c r="AU359" s="20" t="s">
        <v>82</v>
      </c>
    </row>
    <row r="360" s="14" customFormat="1">
      <c r="A360" s="14"/>
      <c r="B360" s="245"/>
      <c r="C360" s="246"/>
      <c r="D360" s="236" t="s">
        <v>159</v>
      </c>
      <c r="E360" s="247" t="s">
        <v>19</v>
      </c>
      <c r="F360" s="248" t="s">
        <v>748</v>
      </c>
      <c r="G360" s="246"/>
      <c r="H360" s="249">
        <v>6.8399999999999999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159</v>
      </c>
      <c r="AU360" s="255" t="s">
        <v>82</v>
      </c>
      <c r="AV360" s="14" t="s">
        <v>82</v>
      </c>
      <c r="AW360" s="14" t="s">
        <v>31</v>
      </c>
      <c r="AX360" s="14" t="s">
        <v>69</v>
      </c>
      <c r="AY360" s="255" t="s">
        <v>147</v>
      </c>
    </row>
    <row r="361" s="14" customFormat="1">
      <c r="A361" s="14"/>
      <c r="B361" s="245"/>
      <c r="C361" s="246"/>
      <c r="D361" s="236" t="s">
        <v>159</v>
      </c>
      <c r="E361" s="247" t="s">
        <v>19</v>
      </c>
      <c r="F361" s="248" t="s">
        <v>749</v>
      </c>
      <c r="G361" s="246"/>
      <c r="H361" s="249">
        <v>7.7000000000000002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159</v>
      </c>
      <c r="AU361" s="255" t="s">
        <v>82</v>
      </c>
      <c r="AV361" s="14" t="s">
        <v>82</v>
      </c>
      <c r="AW361" s="14" t="s">
        <v>31</v>
      </c>
      <c r="AX361" s="14" t="s">
        <v>69</v>
      </c>
      <c r="AY361" s="255" t="s">
        <v>147</v>
      </c>
    </row>
    <row r="362" s="14" customFormat="1">
      <c r="A362" s="14"/>
      <c r="B362" s="245"/>
      <c r="C362" s="246"/>
      <c r="D362" s="236" t="s">
        <v>159</v>
      </c>
      <c r="E362" s="247" t="s">
        <v>19</v>
      </c>
      <c r="F362" s="248" t="s">
        <v>750</v>
      </c>
      <c r="G362" s="246"/>
      <c r="H362" s="249">
        <v>10.66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159</v>
      </c>
      <c r="AU362" s="255" t="s">
        <v>82</v>
      </c>
      <c r="AV362" s="14" t="s">
        <v>82</v>
      </c>
      <c r="AW362" s="14" t="s">
        <v>31</v>
      </c>
      <c r="AX362" s="14" t="s">
        <v>69</v>
      </c>
      <c r="AY362" s="255" t="s">
        <v>147</v>
      </c>
    </row>
    <row r="363" s="14" customFormat="1">
      <c r="A363" s="14"/>
      <c r="B363" s="245"/>
      <c r="C363" s="246"/>
      <c r="D363" s="236" t="s">
        <v>159</v>
      </c>
      <c r="E363" s="247" t="s">
        <v>19</v>
      </c>
      <c r="F363" s="248" t="s">
        <v>751</v>
      </c>
      <c r="G363" s="246"/>
      <c r="H363" s="249">
        <v>7.2400000000000002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159</v>
      </c>
      <c r="AU363" s="255" t="s">
        <v>82</v>
      </c>
      <c r="AV363" s="14" t="s">
        <v>82</v>
      </c>
      <c r="AW363" s="14" t="s">
        <v>31</v>
      </c>
      <c r="AX363" s="14" t="s">
        <v>69</v>
      </c>
      <c r="AY363" s="255" t="s">
        <v>147</v>
      </c>
    </row>
    <row r="364" s="14" customFormat="1">
      <c r="A364" s="14"/>
      <c r="B364" s="245"/>
      <c r="C364" s="246"/>
      <c r="D364" s="236" t="s">
        <v>159</v>
      </c>
      <c r="E364" s="247" t="s">
        <v>19</v>
      </c>
      <c r="F364" s="248" t="s">
        <v>752</v>
      </c>
      <c r="G364" s="246"/>
      <c r="H364" s="249">
        <v>8.1999999999999993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159</v>
      </c>
      <c r="AU364" s="255" t="s">
        <v>82</v>
      </c>
      <c r="AV364" s="14" t="s">
        <v>82</v>
      </c>
      <c r="AW364" s="14" t="s">
        <v>31</v>
      </c>
      <c r="AX364" s="14" t="s">
        <v>69</v>
      </c>
      <c r="AY364" s="255" t="s">
        <v>147</v>
      </c>
    </row>
    <row r="365" s="15" customFormat="1">
      <c r="A365" s="15"/>
      <c r="B365" s="256"/>
      <c r="C365" s="257"/>
      <c r="D365" s="236" t="s">
        <v>159</v>
      </c>
      <c r="E365" s="258" t="s">
        <v>19</v>
      </c>
      <c r="F365" s="259" t="s">
        <v>163</v>
      </c>
      <c r="G365" s="257"/>
      <c r="H365" s="260">
        <v>40.640000000000001</v>
      </c>
      <c r="I365" s="261"/>
      <c r="J365" s="257"/>
      <c r="K365" s="257"/>
      <c r="L365" s="262"/>
      <c r="M365" s="263"/>
      <c r="N365" s="264"/>
      <c r="O365" s="264"/>
      <c r="P365" s="264"/>
      <c r="Q365" s="264"/>
      <c r="R365" s="264"/>
      <c r="S365" s="264"/>
      <c r="T365" s="26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6" t="s">
        <v>159</v>
      </c>
      <c r="AU365" s="266" t="s">
        <v>82</v>
      </c>
      <c r="AV365" s="15" t="s">
        <v>155</v>
      </c>
      <c r="AW365" s="15" t="s">
        <v>31</v>
      </c>
      <c r="AX365" s="15" t="s">
        <v>76</v>
      </c>
      <c r="AY365" s="266" t="s">
        <v>147</v>
      </c>
    </row>
    <row r="366" s="2" customFormat="1" ht="16.5" customHeight="1">
      <c r="A366" s="41"/>
      <c r="B366" s="42"/>
      <c r="C366" s="270" t="s">
        <v>753</v>
      </c>
      <c r="D366" s="270" t="s">
        <v>468</v>
      </c>
      <c r="E366" s="271" t="s">
        <v>754</v>
      </c>
      <c r="F366" s="272" t="s">
        <v>755</v>
      </c>
      <c r="G366" s="273" t="s">
        <v>231</v>
      </c>
      <c r="H366" s="274">
        <v>44.704000000000001</v>
      </c>
      <c r="I366" s="275"/>
      <c r="J366" s="276">
        <f>ROUND(I366*H366,2)</f>
        <v>0</v>
      </c>
      <c r="K366" s="272" t="s">
        <v>154</v>
      </c>
      <c r="L366" s="277"/>
      <c r="M366" s="278" t="s">
        <v>19</v>
      </c>
      <c r="N366" s="279" t="s">
        <v>41</v>
      </c>
      <c r="O366" s="87"/>
      <c r="P366" s="225">
        <f>O366*H366</f>
        <v>0</v>
      </c>
      <c r="Q366" s="225">
        <v>0.00198</v>
      </c>
      <c r="R366" s="225">
        <f>Q366*H366</f>
        <v>0.088513919999999996</v>
      </c>
      <c r="S366" s="225">
        <v>0</v>
      </c>
      <c r="T366" s="226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7" t="s">
        <v>357</v>
      </c>
      <c r="AT366" s="227" t="s">
        <v>468</v>
      </c>
      <c r="AU366" s="227" t="s">
        <v>82</v>
      </c>
      <c r="AY366" s="20" t="s">
        <v>147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20" t="s">
        <v>82</v>
      </c>
      <c r="BK366" s="228">
        <f>ROUND(I366*H366,2)</f>
        <v>0</v>
      </c>
      <c r="BL366" s="20" t="s">
        <v>247</v>
      </c>
      <c r="BM366" s="227" t="s">
        <v>756</v>
      </c>
    </row>
    <row r="367" s="14" customFormat="1">
      <c r="A367" s="14"/>
      <c r="B367" s="245"/>
      <c r="C367" s="246"/>
      <c r="D367" s="236" t="s">
        <v>159</v>
      </c>
      <c r="E367" s="247" t="s">
        <v>19</v>
      </c>
      <c r="F367" s="248" t="s">
        <v>757</v>
      </c>
      <c r="G367" s="246"/>
      <c r="H367" s="249">
        <v>44.704000000000001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159</v>
      </c>
      <c r="AU367" s="255" t="s">
        <v>82</v>
      </c>
      <c r="AV367" s="14" t="s">
        <v>82</v>
      </c>
      <c r="AW367" s="14" t="s">
        <v>31</v>
      </c>
      <c r="AX367" s="14" t="s">
        <v>76</v>
      </c>
      <c r="AY367" s="255" t="s">
        <v>147</v>
      </c>
    </row>
    <row r="368" s="2" customFormat="1" ht="24.15" customHeight="1">
      <c r="A368" s="41"/>
      <c r="B368" s="42"/>
      <c r="C368" s="216" t="s">
        <v>758</v>
      </c>
      <c r="D368" s="216" t="s">
        <v>150</v>
      </c>
      <c r="E368" s="217" t="s">
        <v>759</v>
      </c>
      <c r="F368" s="218" t="s">
        <v>760</v>
      </c>
      <c r="G368" s="219" t="s">
        <v>171</v>
      </c>
      <c r="H368" s="220">
        <v>37.109999999999999</v>
      </c>
      <c r="I368" s="221"/>
      <c r="J368" s="222">
        <f>ROUND(I368*H368,2)</f>
        <v>0</v>
      </c>
      <c r="K368" s="218" t="s">
        <v>154</v>
      </c>
      <c r="L368" s="47"/>
      <c r="M368" s="223" t="s">
        <v>19</v>
      </c>
      <c r="N368" s="224" t="s">
        <v>41</v>
      </c>
      <c r="O368" s="87"/>
      <c r="P368" s="225">
        <f>O368*H368</f>
        <v>0</v>
      </c>
      <c r="Q368" s="225">
        <v>0.0090900000000000009</v>
      </c>
      <c r="R368" s="225">
        <f>Q368*H368</f>
        <v>0.33732990000000002</v>
      </c>
      <c r="S368" s="225">
        <v>0</v>
      </c>
      <c r="T368" s="226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7" t="s">
        <v>247</v>
      </c>
      <c r="AT368" s="227" t="s">
        <v>150</v>
      </c>
      <c r="AU368" s="227" t="s">
        <v>82</v>
      </c>
      <c r="AY368" s="20" t="s">
        <v>147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20" t="s">
        <v>82</v>
      </c>
      <c r="BK368" s="228">
        <f>ROUND(I368*H368,2)</f>
        <v>0</v>
      </c>
      <c r="BL368" s="20" t="s">
        <v>247</v>
      </c>
      <c r="BM368" s="227" t="s">
        <v>761</v>
      </c>
    </row>
    <row r="369" s="2" customFormat="1">
      <c r="A369" s="41"/>
      <c r="B369" s="42"/>
      <c r="C369" s="43"/>
      <c r="D369" s="229" t="s">
        <v>157</v>
      </c>
      <c r="E369" s="43"/>
      <c r="F369" s="230" t="s">
        <v>762</v>
      </c>
      <c r="G369" s="43"/>
      <c r="H369" s="43"/>
      <c r="I369" s="231"/>
      <c r="J369" s="43"/>
      <c r="K369" s="43"/>
      <c r="L369" s="47"/>
      <c r="M369" s="232"/>
      <c r="N369" s="233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157</v>
      </c>
      <c r="AU369" s="20" t="s">
        <v>82</v>
      </c>
    </row>
    <row r="370" s="14" customFormat="1">
      <c r="A370" s="14"/>
      <c r="B370" s="245"/>
      <c r="C370" s="246"/>
      <c r="D370" s="236" t="s">
        <v>159</v>
      </c>
      <c r="E370" s="247" t="s">
        <v>19</v>
      </c>
      <c r="F370" s="248" t="s">
        <v>497</v>
      </c>
      <c r="G370" s="246"/>
      <c r="H370" s="249">
        <v>3.5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159</v>
      </c>
      <c r="AU370" s="255" t="s">
        <v>82</v>
      </c>
      <c r="AV370" s="14" t="s">
        <v>82</v>
      </c>
      <c r="AW370" s="14" t="s">
        <v>31</v>
      </c>
      <c r="AX370" s="14" t="s">
        <v>69</v>
      </c>
      <c r="AY370" s="255" t="s">
        <v>147</v>
      </c>
    </row>
    <row r="371" s="14" customFormat="1">
      <c r="A371" s="14"/>
      <c r="B371" s="245"/>
      <c r="C371" s="246"/>
      <c r="D371" s="236" t="s">
        <v>159</v>
      </c>
      <c r="E371" s="247" t="s">
        <v>19</v>
      </c>
      <c r="F371" s="248" t="s">
        <v>498</v>
      </c>
      <c r="G371" s="246"/>
      <c r="H371" s="249">
        <v>14.42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159</v>
      </c>
      <c r="AU371" s="255" t="s">
        <v>82</v>
      </c>
      <c r="AV371" s="14" t="s">
        <v>82</v>
      </c>
      <c r="AW371" s="14" t="s">
        <v>31</v>
      </c>
      <c r="AX371" s="14" t="s">
        <v>69</v>
      </c>
      <c r="AY371" s="255" t="s">
        <v>147</v>
      </c>
    </row>
    <row r="372" s="14" customFormat="1">
      <c r="A372" s="14"/>
      <c r="B372" s="245"/>
      <c r="C372" s="246"/>
      <c r="D372" s="236" t="s">
        <v>159</v>
      </c>
      <c r="E372" s="247" t="s">
        <v>19</v>
      </c>
      <c r="F372" s="248" t="s">
        <v>500</v>
      </c>
      <c r="G372" s="246"/>
      <c r="H372" s="249">
        <v>8.4299999999999997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159</v>
      </c>
      <c r="AU372" s="255" t="s">
        <v>82</v>
      </c>
      <c r="AV372" s="14" t="s">
        <v>82</v>
      </c>
      <c r="AW372" s="14" t="s">
        <v>31</v>
      </c>
      <c r="AX372" s="14" t="s">
        <v>69</v>
      </c>
      <c r="AY372" s="255" t="s">
        <v>147</v>
      </c>
    </row>
    <row r="373" s="14" customFormat="1">
      <c r="A373" s="14"/>
      <c r="B373" s="245"/>
      <c r="C373" s="246"/>
      <c r="D373" s="236" t="s">
        <v>159</v>
      </c>
      <c r="E373" s="247" t="s">
        <v>19</v>
      </c>
      <c r="F373" s="248" t="s">
        <v>501</v>
      </c>
      <c r="G373" s="246"/>
      <c r="H373" s="249">
        <v>6.6100000000000003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159</v>
      </c>
      <c r="AU373" s="255" t="s">
        <v>82</v>
      </c>
      <c r="AV373" s="14" t="s">
        <v>82</v>
      </c>
      <c r="AW373" s="14" t="s">
        <v>31</v>
      </c>
      <c r="AX373" s="14" t="s">
        <v>69</v>
      </c>
      <c r="AY373" s="255" t="s">
        <v>147</v>
      </c>
    </row>
    <row r="374" s="14" customFormat="1">
      <c r="A374" s="14"/>
      <c r="B374" s="245"/>
      <c r="C374" s="246"/>
      <c r="D374" s="236" t="s">
        <v>159</v>
      </c>
      <c r="E374" s="247" t="s">
        <v>19</v>
      </c>
      <c r="F374" s="248" t="s">
        <v>502</v>
      </c>
      <c r="G374" s="246"/>
      <c r="H374" s="249">
        <v>4.1500000000000004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159</v>
      </c>
      <c r="AU374" s="255" t="s">
        <v>82</v>
      </c>
      <c r="AV374" s="14" t="s">
        <v>82</v>
      </c>
      <c r="AW374" s="14" t="s">
        <v>31</v>
      </c>
      <c r="AX374" s="14" t="s">
        <v>69</v>
      </c>
      <c r="AY374" s="255" t="s">
        <v>147</v>
      </c>
    </row>
    <row r="375" s="15" customFormat="1">
      <c r="A375" s="15"/>
      <c r="B375" s="256"/>
      <c r="C375" s="257"/>
      <c r="D375" s="236" t="s">
        <v>159</v>
      </c>
      <c r="E375" s="258" t="s">
        <v>19</v>
      </c>
      <c r="F375" s="259" t="s">
        <v>163</v>
      </c>
      <c r="G375" s="257"/>
      <c r="H375" s="260">
        <v>37.109999999999999</v>
      </c>
      <c r="I375" s="261"/>
      <c r="J375" s="257"/>
      <c r="K375" s="257"/>
      <c r="L375" s="262"/>
      <c r="M375" s="263"/>
      <c r="N375" s="264"/>
      <c r="O375" s="264"/>
      <c r="P375" s="264"/>
      <c r="Q375" s="264"/>
      <c r="R375" s="264"/>
      <c r="S375" s="264"/>
      <c r="T375" s="26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6" t="s">
        <v>159</v>
      </c>
      <c r="AU375" s="266" t="s">
        <v>82</v>
      </c>
      <c r="AV375" s="15" t="s">
        <v>155</v>
      </c>
      <c r="AW375" s="15" t="s">
        <v>31</v>
      </c>
      <c r="AX375" s="15" t="s">
        <v>76</v>
      </c>
      <c r="AY375" s="266" t="s">
        <v>147</v>
      </c>
    </row>
    <row r="376" s="2" customFormat="1" ht="16.5" customHeight="1">
      <c r="A376" s="41"/>
      <c r="B376" s="42"/>
      <c r="C376" s="270" t="s">
        <v>763</v>
      </c>
      <c r="D376" s="270" t="s">
        <v>468</v>
      </c>
      <c r="E376" s="271" t="s">
        <v>764</v>
      </c>
      <c r="F376" s="272" t="s">
        <v>765</v>
      </c>
      <c r="G376" s="273" t="s">
        <v>171</v>
      </c>
      <c r="H376" s="274">
        <v>42.677</v>
      </c>
      <c r="I376" s="275"/>
      <c r="J376" s="276">
        <f>ROUND(I376*H376,2)</f>
        <v>0</v>
      </c>
      <c r="K376" s="272" t="s">
        <v>154</v>
      </c>
      <c r="L376" s="277"/>
      <c r="M376" s="278" t="s">
        <v>19</v>
      </c>
      <c r="N376" s="279" t="s">
        <v>41</v>
      </c>
      <c r="O376" s="87"/>
      <c r="P376" s="225">
        <f>O376*H376</f>
        <v>0</v>
      </c>
      <c r="Q376" s="225">
        <v>0.021999999999999999</v>
      </c>
      <c r="R376" s="225">
        <f>Q376*H376</f>
        <v>0.9388939999999999</v>
      </c>
      <c r="S376" s="225">
        <v>0</v>
      </c>
      <c r="T376" s="226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7" t="s">
        <v>357</v>
      </c>
      <c r="AT376" s="227" t="s">
        <v>468</v>
      </c>
      <c r="AU376" s="227" t="s">
        <v>82</v>
      </c>
      <c r="AY376" s="20" t="s">
        <v>147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20" t="s">
        <v>82</v>
      </c>
      <c r="BK376" s="228">
        <f>ROUND(I376*H376,2)</f>
        <v>0</v>
      </c>
      <c r="BL376" s="20" t="s">
        <v>247</v>
      </c>
      <c r="BM376" s="227" t="s">
        <v>766</v>
      </c>
    </row>
    <row r="377" s="14" customFormat="1">
      <c r="A377" s="14"/>
      <c r="B377" s="245"/>
      <c r="C377" s="246"/>
      <c r="D377" s="236" t="s">
        <v>159</v>
      </c>
      <c r="E377" s="247" t="s">
        <v>19</v>
      </c>
      <c r="F377" s="248" t="s">
        <v>767</v>
      </c>
      <c r="G377" s="246"/>
      <c r="H377" s="249">
        <v>42.677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159</v>
      </c>
      <c r="AU377" s="255" t="s">
        <v>82</v>
      </c>
      <c r="AV377" s="14" t="s">
        <v>82</v>
      </c>
      <c r="AW377" s="14" t="s">
        <v>31</v>
      </c>
      <c r="AX377" s="14" t="s">
        <v>76</v>
      </c>
      <c r="AY377" s="255" t="s">
        <v>147</v>
      </c>
    </row>
    <row r="378" s="2" customFormat="1" ht="24.15" customHeight="1">
      <c r="A378" s="41"/>
      <c r="B378" s="42"/>
      <c r="C378" s="216" t="s">
        <v>768</v>
      </c>
      <c r="D378" s="216" t="s">
        <v>150</v>
      </c>
      <c r="E378" s="217" t="s">
        <v>769</v>
      </c>
      <c r="F378" s="218" t="s">
        <v>770</v>
      </c>
      <c r="G378" s="219" t="s">
        <v>265</v>
      </c>
      <c r="H378" s="220">
        <v>1.5509999999999999</v>
      </c>
      <c r="I378" s="221"/>
      <c r="J378" s="222">
        <f>ROUND(I378*H378,2)</f>
        <v>0</v>
      </c>
      <c r="K378" s="218" t="s">
        <v>154</v>
      </c>
      <c r="L378" s="47"/>
      <c r="M378" s="223" t="s">
        <v>19</v>
      </c>
      <c r="N378" s="224" t="s">
        <v>41</v>
      </c>
      <c r="O378" s="87"/>
      <c r="P378" s="225">
        <f>O378*H378</f>
        <v>0</v>
      </c>
      <c r="Q378" s="225">
        <v>0</v>
      </c>
      <c r="R378" s="225">
        <f>Q378*H378</f>
        <v>0</v>
      </c>
      <c r="S378" s="225">
        <v>0</v>
      </c>
      <c r="T378" s="226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7" t="s">
        <v>247</v>
      </c>
      <c r="AT378" s="227" t="s">
        <v>150</v>
      </c>
      <c r="AU378" s="227" t="s">
        <v>82</v>
      </c>
      <c r="AY378" s="20" t="s">
        <v>147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20" t="s">
        <v>82</v>
      </c>
      <c r="BK378" s="228">
        <f>ROUND(I378*H378,2)</f>
        <v>0</v>
      </c>
      <c r="BL378" s="20" t="s">
        <v>247</v>
      </c>
      <c r="BM378" s="227" t="s">
        <v>771</v>
      </c>
    </row>
    <row r="379" s="2" customFormat="1">
      <c r="A379" s="41"/>
      <c r="B379" s="42"/>
      <c r="C379" s="43"/>
      <c r="D379" s="229" t="s">
        <v>157</v>
      </c>
      <c r="E379" s="43"/>
      <c r="F379" s="230" t="s">
        <v>772</v>
      </c>
      <c r="G379" s="43"/>
      <c r="H379" s="43"/>
      <c r="I379" s="231"/>
      <c r="J379" s="43"/>
      <c r="K379" s="43"/>
      <c r="L379" s="47"/>
      <c r="M379" s="232"/>
      <c r="N379" s="233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157</v>
      </c>
      <c r="AU379" s="20" t="s">
        <v>82</v>
      </c>
    </row>
    <row r="380" s="12" customFormat="1" ht="22.8" customHeight="1">
      <c r="A380" s="12"/>
      <c r="B380" s="200"/>
      <c r="C380" s="201"/>
      <c r="D380" s="202" t="s">
        <v>68</v>
      </c>
      <c r="E380" s="214" t="s">
        <v>773</v>
      </c>
      <c r="F380" s="214" t="s">
        <v>774</v>
      </c>
      <c r="G380" s="201"/>
      <c r="H380" s="201"/>
      <c r="I380" s="204"/>
      <c r="J380" s="215">
        <f>BK380</f>
        <v>0</v>
      </c>
      <c r="K380" s="201"/>
      <c r="L380" s="206"/>
      <c r="M380" s="207"/>
      <c r="N380" s="208"/>
      <c r="O380" s="208"/>
      <c r="P380" s="209">
        <f>SUM(P381:P405)</f>
        <v>0</v>
      </c>
      <c r="Q380" s="208"/>
      <c r="R380" s="209">
        <f>SUM(R381:R405)</f>
        <v>0.10291309999999999</v>
      </c>
      <c r="S380" s="208"/>
      <c r="T380" s="210">
        <f>SUM(T381:T405)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1" t="s">
        <v>82</v>
      </c>
      <c r="AT380" s="212" t="s">
        <v>68</v>
      </c>
      <c r="AU380" s="212" t="s">
        <v>76</v>
      </c>
      <c r="AY380" s="211" t="s">
        <v>147</v>
      </c>
      <c r="BK380" s="213">
        <f>SUM(BK381:BK405)</f>
        <v>0</v>
      </c>
    </row>
    <row r="381" s="2" customFormat="1" ht="16.5" customHeight="1">
      <c r="A381" s="41"/>
      <c r="B381" s="42"/>
      <c r="C381" s="216" t="s">
        <v>775</v>
      </c>
      <c r="D381" s="216" t="s">
        <v>150</v>
      </c>
      <c r="E381" s="217" t="s">
        <v>776</v>
      </c>
      <c r="F381" s="218" t="s">
        <v>777</v>
      </c>
      <c r="G381" s="219" t="s">
        <v>171</v>
      </c>
      <c r="H381" s="220">
        <v>7.0499999999999998</v>
      </c>
      <c r="I381" s="221"/>
      <c r="J381" s="222">
        <f>ROUND(I381*H381,2)</f>
        <v>0</v>
      </c>
      <c r="K381" s="218" t="s">
        <v>154</v>
      </c>
      <c r="L381" s="47"/>
      <c r="M381" s="223" t="s">
        <v>19</v>
      </c>
      <c r="N381" s="224" t="s">
        <v>41</v>
      </c>
      <c r="O381" s="87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7" t="s">
        <v>247</v>
      </c>
      <c r="AT381" s="227" t="s">
        <v>150</v>
      </c>
      <c r="AU381" s="227" t="s">
        <v>82</v>
      </c>
      <c r="AY381" s="20" t="s">
        <v>147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20" t="s">
        <v>82</v>
      </c>
      <c r="BK381" s="228">
        <f>ROUND(I381*H381,2)</f>
        <v>0</v>
      </c>
      <c r="BL381" s="20" t="s">
        <v>247</v>
      </c>
      <c r="BM381" s="227" t="s">
        <v>778</v>
      </c>
    </row>
    <row r="382" s="2" customFormat="1">
      <c r="A382" s="41"/>
      <c r="B382" s="42"/>
      <c r="C382" s="43"/>
      <c r="D382" s="229" t="s">
        <v>157</v>
      </c>
      <c r="E382" s="43"/>
      <c r="F382" s="230" t="s">
        <v>779</v>
      </c>
      <c r="G382" s="43"/>
      <c r="H382" s="43"/>
      <c r="I382" s="231"/>
      <c r="J382" s="43"/>
      <c r="K382" s="43"/>
      <c r="L382" s="47"/>
      <c r="M382" s="232"/>
      <c r="N382" s="23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157</v>
      </c>
      <c r="AU382" s="20" t="s">
        <v>82</v>
      </c>
    </row>
    <row r="383" s="14" customFormat="1">
      <c r="A383" s="14"/>
      <c r="B383" s="245"/>
      <c r="C383" s="246"/>
      <c r="D383" s="236" t="s">
        <v>159</v>
      </c>
      <c r="E383" s="247" t="s">
        <v>19</v>
      </c>
      <c r="F383" s="248" t="s">
        <v>499</v>
      </c>
      <c r="G383" s="246"/>
      <c r="H383" s="249">
        <v>7.0499999999999998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159</v>
      </c>
      <c r="AU383" s="255" t="s">
        <v>82</v>
      </c>
      <c r="AV383" s="14" t="s">
        <v>82</v>
      </c>
      <c r="AW383" s="14" t="s">
        <v>31</v>
      </c>
      <c r="AX383" s="14" t="s">
        <v>76</v>
      </c>
      <c r="AY383" s="255" t="s">
        <v>147</v>
      </c>
    </row>
    <row r="384" s="2" customFormat="1" ht="24.15" customHeight="1">
      <c r="A384" s="41"/>
      <c r="B384" s="42"/>
      <c r="C384" s="216" t="s">
        <v>780</v>
      </c>
      <c r="D384" s="216" t="s">
        <v>150</v>
      </c>
      <c r="E384" s="217" t="s">
        <v>781</v>
      </c>
      <c r="F384" s="218" t="s">
        <v>782</v>
      </c>
      <c r="G384" s="219" t="s">
        <v>171</v>
      </c>
      <c r="H384" s="220">
        <v>7.0499999999999998</v>
      </c>
      <c r="I384" s="221"/>
      <c r="J384" s="222">
        <f>ROUND(I384*H384,2)</f>
        <v>0</v>
      </c>
      <c r="K384" s="218" t="s">
        <v>154</v>
      </c>
      <c r="L384" s="47"/>
      <c r="M384" s="223" t="s">
        <v>19</v>
      </c>
      <c r="N384" s="224" t="s">
        <v>41</v>
      </c>
      <c r="O384" s="87"/>
      <c r="P384" s="225">
        <f>O384*H384</f>
        <v>0</v>
      </c>
      <c r="Q384" s="225">
        <v>3.0000000000000001E-05</v>
      </c>
      <c r="R384" s="225">
        <f>Q384*H384</f>
        <v>0.00021149999999999999</v>
      </c>
      <c r="S384" s="225">
        <v>0</v>
      </c>
      <c r="T384" s="226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7" t="s">
        <v>247</v>
      </c>
      <c r="AT384" s="227" t="s">
        <v>150</v>
      </c>
      <c r="AU384" s="227" t="s">
        <v>82</v>
      </c>
      <c r="AY384" s="20" t="s">
        <v>147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20" t="s">
        <v>82</v>
      </c>
      <c r="BK384" s="228">
        <f>ROUND(I384*H384,2)</f>
        <v>0</v>
      </c>
      <c r="BL384" s="20" t="s">
        <v>247</v>
      </c>
      <c r="BM384" s="227" t="s">
        <v>783</v>
      </c>
    </row>
    <row r="385" s="2" customFormat="1">
      <c r="A385" s="41"/>
      <c r="B385" s="42"/>
      <c r="C385" s="43"/>
      <c r="D385" s="229" t="s">
        <v>157</v>
      </c>
      <c r="E385" s="43"/>
      <c r="F385" s="230" t="s">
        <v>784</v>
      </c>
      <c r="G385" s="43"/>
      <c r="H385" s="43"/>
      <c r="I385" s="231"/>
      <c r="J385" s="43"/>
      <c r="K385" s="43"/>
      <c r="L385" s="47"/>
      <c r="M385" s="232"/>
      <c r="N385" s="233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157</v>
      </c>
      <c r="AU385" s="20" t="s">
        <v>82</v>
      </c>
    </row>
    <row r="386" s="14" customFormat="1">
      <c r="A386" s="14"/>
      <c r="B386" s="245"/>
      <c r="C386" s="246"/>
      <c r="D386" s="236" t="s">
        <v>159</v>
      </c>
      <c r="E386" s="247" t="s">
        <v>19</v>
      </c>
      <c r="F386" s="248" t="s">
        <v>499</v>
      </c>
      <c r="G386" s="246"/>
      <c r="H386" s="249">
        <v>7.0499999999999998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159</v>
      </c>
      <c r="AU386" s="255" t="s">
        <v>82</v>
      </c>
      <c r="AV386" s="14" t="s">
        <v>82</v>
      </c>
      <c r="AW386" s="14" t="s">
        <v>31</v>
      </c>
      <c r="AX386" s="14" t="s">
        <v>76</v>
      </c>
      <c r="AY386" s="255" t="s">
        <v>147</v>
      </c>
    </row>
    <row r="387" s="2" customFormat="1" ht="24.15" customHeight="1">
      <c r="A387" s="41"/>
      <c r="B387" s="42"/>
      <c r="C387" s="216" t="s">
        <v>785</v>
      </c>
      <c r="D387" s="216" t="s">
        <v>150</v>
      </c>
      <c r="E387" s="217" t="s">
        <v>786</v>
      </c>
      <c r="F387" s="218" t="s">
        <v>787</v>
      </c>
      <c r="G387" s="219" t="s">
        <v>171</v>
      </c>
      <c r="H387" s="220">
        <v>7.0499999999999998</v>
      </c>
      <c r="I387" s="221"/>
      <c r="J387" s="222">
        <f>ROUND(I387*H387,2)</f>
        <v>0</v>
      </c>
      <c r="K387" s="218" t="s">
        <v>154</v>
      </c>
      <c r="L387" s="47"/>
      <c r="M387" s="223" t="s">
        <v>19</v>
      </c>
      <c r="N387" s="224" t="s">
        <v>41</v>
      </c>
      <c r="O387" s="87"/>
      <c r="P387" s="225">
        <f>O387*H387</f>
        <v>0</v>
      </c>
      <c r="Q387" s="225">
        <v>0.0057600000000000004</v>
      </c>
      <c r="R387" s="225">
        <f>Q387*H387</f>
        <v>0.040607999999999998</v>
      </c>
      <c r="S387" s="225">
        <v>0</v>
      </c>
      <c r="T387" s="226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7" t="s">
        <v>247</v>
      </c>
      <c r="AT387" s="227" t="s">
        <v>150</v>
      </c>
      <c r="AU387" s="227" t="s">
        <v>82</v>
      </c>
      <c r="AY387" s="20" t="s">
        <v>147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82</v>
      </c>
      <c r="BK387" s="228">
        <f>ROUND(I387*H387,2)</f>
        <v>0</v>
      </c>
      <c r="BL387" s="20" t="s">
        <v>247</v>
      </c>
      <c r="BM387" s="227" t="s">
        <v>788</v>
      </c>
    </row>
    <row r="388" s="2" customFormat="1">
      <c r="A388" s="41"/>
      <c r="B388" s="42"/>
      <c r="C388" s="43"/>
      <c r="D388" s="229" t="s">
        <v>157</v>
      </c>
      <c r="E388" s="43"/>
      <c r="F388" s="230" t="s">
        <v>789</v>
      </c>
      <c r="G388" s="43"/>
      <c r="H388" s="43"/>
      <c r="I388" s="231"/>
      <c r="J388" s="43"/>
      <c r="K388" s="43"/>
      <c r="L388" s="47"/>
      <c r="M388" s="232"/>
      <c r="N388" s="23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157</v>
      </c>
      <c r="AU388" s="20" t="s">
        <v>82</v>
      </c>
    </row>
    <row r="389" s="14" customFormat="1">
      <c r="A389" s="14"/>
      <c r="B389" s="245"/>
      <c r="C389" s="246"/>
      <c r="D389" s="236" t="s">
        <v>159</v>
      </c>
      <c r="E389" s="247" t="s">
        <v>19</v>
      </c>
      <c r="F389" s="248" t="s">
        <v>499</v>
      </c>
      <c r="G389" s="246"/>
      <c r="H389" s="249">
        <v>7.0499999999999998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159</v>
      </c>
      <c r="AU389" s="255" t="s">
        <v>82</v>
      </c>
      <c r="AV389" s="14" t="s">
        <v>82</v>
      </c>
      <c r="AW389" s="14" t="s">
        <v>31</v>
      </c>
      <c r="AX389" s="14" t="s">
        <v>76</v>
      </c>
      <c r="AY389" s="255" t="s">
        <v>147</v>
      </c>
    </row>
    <row r="390" s="2" customFormat="1" ht="16.5" customHeight="1">
      <c r="A390" s="41"/>
      <c r="B390" s="42"/>
      <c r="C390" s="216" t="s">
        <v>790</v>
      </c>
      <c r="D390" s="216" t="s">
        <v>150</v>
      </c>
      <c r="E390" s="217" t="s">
        <v>791</v>
      </c>
      <c r="F390" s="218" t="s">
        <v>792</v>
      </c>
      <c r="G390" s="219" t="s">
        <v>231</v>
      </c>
      <c r="H390" s="220">
        <v>10.039999999999999</v>
      </c>
      <c r="I390" s="221"/>
      <c r="J390" s="222">
        <f>ROUND(I390*H390,2)</f>
        <v>0</v>
      </c>
      <c r="K390" s="218" t="s">
        <v>154</v>
      </c>
      <c r="L390" s="47"/>
      <c r="M390" s="223" t="s">
        <v>19</v>
      </c>
      <c r="N390" s="224" t="s">
        <v>41</v>
      </c>
      <c r="O390" s="87"/>
      <c r="P390" s="225">
        <f>O390*H390</f>
        <v>0</v>
      </c>
      <c r="Q390" s="225">
        <v>0</v>
      </c>
      <c r="R390" s="225">
        <f>Q390*H390</f>
        <v>0</v>
      </c>
      <c r="S390" s="225">
        <v>0</v>
      </c>
      <c r="T390" s="226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7" t="s">
        <v>247</v>
      </c>
      <c r="AT390" s="227" t="s">
        <v>150</v>
      </c>
      <c r="AU390" s="227" t="s">
        <v>82</v>
      </c>
      <c r="AY390" s="20" t="s">
        <v>147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20" t="s">
        <v>82</v>
      </c>
      <c r="BK390" s="228">
        <f>ROUND(I390*H390,2)</f>
        <v>0</v>
      </c>
      <c r="BL390" s="20" t="s">
        <v>247</v>
      </c>
      <c r="BM390" s="227" t="s">
        <v>793</v>
      </c>
    </row>
    <row r="391" s="2" customFormat="1">
      <c r="A391" s="41"/>
      <c r="B391" s="42"/>
      <c r="C391" s="43"/>
      <c r="D391" s="229" t="s">
        <v>157</v>
      </c>
      <c r="E391" s="43"/>
      <c r="F391" s="230" t="s">
        <v>794</v>
      </c>
      <c r="G391" s="43"/>
      <c r="H391" s="43"/>
      <c r="I391" s="231"/>
      <c r="J391" s="43"/>
      <c r="K391" s="43"/>
      <c r="L391" s="47"/>
      <c r="M391" s="232"/>
      <c r="N391" s="233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157</v>
      </c>
      <c r="AU391" s="20" t="s">
        <v>82</v>
      </c>
    </row>
    <row r="392" s="14" customFormat="1">
      <c r="A392" s="14"/>
      <c r="B392" s="245"/>
      <c r="C392" s="246"/>
      <c r="D392" s="236" t="s">
        <v>159</v>
      </c>
      <c r="E392" s="247" t="s">
        <v>19</v>
      </c>
      <c r="F392" s="248" t="s">
        <v>795</v>
      </c>
      <c r="G392" s="246"/>
      <c r="H392" s="249">
        <v>10.039999999999999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159</v>
      </c>
      <c r="AU392" s="255" t="s">
        <v>82</v>
      </c>
      <c r="AV392" s="14" t="s">
        <v>82</v>
      </c>
      <c r="AW392" s="14" t="s">
        <v>31</v>
      </c>
      <c r="AX392" s="14" t="s">
        <v>76</v>
      </c>
      <c r="AY392" s="255" t="s">
        <v>147</v>
      </c>
    </row>
    <row r="393" s="2" customFormat="1" ht="16.5" customHeight="1">
      <c r="A393" s="41"/>
      <c r="B393" s="42"/>
      <c r="C393" s="270" t="s">
        <v>796</v>
      </c>
      <c r="D393" s="270" t="s">
        <v>468</v>
      </c>
      <c r="E393" s="271" t="s">
        <v>797</v>
      </c>
      <c r="F393" s="272" t="s">
        <v>798</v>
      </c>
      <c r="G393" s="273" t="s">
        <v>231</v>
      </c>
      <c r="H393" s="274">
        <v>10.843</v>
      </c>
      <c r="I393" s="275"/>
      <c r="J393" s="276">
        <f>ROUND(I393*H393,2)</f>
        <v>0</v>
      </c>
      <c r="K393" s="272" t="s">
        <v>154</v>
      </c>
      <c r="L393" s="277"/>
      <c r="M393" s="278" t="s">
        <v>19</v>
      </c>
      <c r="N393" s="279" t="s">
        <v>41</v>
      </c>
      <c r="O393" s="87"/>
      <c r="P393" s="225">
        <f>O393*H393</f>
        <v>0</v>
      </c>
      <c r="Q393" s="225">
        <v>0.00020000000000000001</v>
      </c>
      <c r="R393" s="225">
        <f>Q393*H393</f>
        <v>0.0021686000000000001</v>
      </c>
      <c r="S393" s="225">
        <v>0</v>
      </c>
      <c r="T393" s="226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7" t="s">
        <v>357</v>
      </c>
      <c r="AT393" s="227" t="s">
        <v>468</v>
      </c>
      <c r="AU393" s="227" t="s">
        <v>82</v>
      </c>
      <c r="AY393" s="20" t="s">
        <v>147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20" t="s">
        <v>82</v>
      </c>
      <c r="BK393" s="228">
        <f>ROUND(I393*H393,2)</f>
        <v>0</v>
      </c>
      <c r="BL393" s="20" t="s">
        <v>247</v>
      </c>
      <c r="BM393" s="227" t="s">
        <v>799</v>
      </c>
    </row>
    <row r="394" s="14" customFormat="1">
      <c r="A394" s="14"/>
      <c r="B394" s="245"/>
      <c r="C394" s="246"/>
      <c r="D394" s="236" t="s">
        <v>159</v>
      </c>
      <c r="E394" s="247" t="s">
        <v>19</v>
      </c>
      <c r="F394" s="248" t="s">
        <v>800</v>
      </c>
      <c r="G394" s="246"/>
      <c r="H394" s="249">
        <v>10.843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159</v>
      </c>
      <c r="AU394" s="255" t="s">
        <v>82</v>
      </c>
      <c r="AV394" s="14" t="s">
        <v>82</v>
      </c>
      <c r="AW394" s="14" t="s">
        <v>31</v>
      </c>
      <c r="AX394" s="14" t="s">
        <v>76</v>
      </c>
      <c r="AY394" s="255" t="s">
        <v>147</v>
      </c>
    </row>
    <row r="395" s="2" customFormat="1" ht="24.15" customHeight="1">
      <c r="A395" s="41"/>
      <c r="B395" s="42"/>
      <c r="C395" s="216" t="s">
        <v>801</v>
      </c>
      <c r="D395" s="216" t="s">
        <v>150</v>
      </c>
      <c r="E395" s="217" t="s">
        <v>802</v>
      </c>
      <c r="F395" s="218" t="s">
        <v>803</v>
      </c>
      <c r="G395" s="219" t="s">
        <v>171</v>
      </c>
      <c r="H395" s="220">
        <v>7.0499999999999998</v>
      </c>
      <c r="I395" s="221"/>
      <c r="J395" s="222">
        <f>ROUND(I395*H395,2)</f>
        <v>0</v>
      </c>
      <c r="K395" s="218" t="s">
        <v>154</v>
      </c>
      <c r="L395" s="47"/>
      <c r="M395" s="223" t="s">
        <v>19</v>
      </c>
      <c r="N395" s="224" t="s">
        <v>41</v>
      </c>
      <c r="O395" s="87"/>
      <c r="P395" s="225">
        <f>O395*H395</f>
        <v>0</v>
      </c>
      <c r="Q395" s="225">
        <v>0</v>
      </c>
      <c r="R395" s="225">
        <f>Q395*H395</f>
        <v>0</v>
      </c>
      <c r="S395" s="225">
        <v>0</v>
      </c>
      <c r="T395" s="226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7" t="s">
        <v>247</v>
      </c>
      <c r="AT395" s="227" t="s">
        <v>150</v>
      </c>
      <c r="AU395" s="227" t="s">
        <v>82</v>
      </c>
      <c r="AY395" s="20" t="s">
        <v>147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20" t="s">
        <v>82</v>
      </c>
      <c r="BK395" s="228">
        <f>ROUND(I395*H395,2)</f>
        <v>0</v>
      </c>
      <c r="BL395" s="20" t="s">
        <v>247</v>
      </c>
      <c r="BM395" s="227" t="s">
        <v>804</v>
      </c>
    </row>
    <row r="396" s="2" customFormat="1">
      <c r="A396" s="41"/>
      <c r="B396" s="42"/>
      <c r="C396" s="43"/>
      <c r="D396" s="229" t="s">
        <v>157</v>
      </c>
      <c r="E396" s="43"/>
      <c r="F396" s="230" t="s">
        <v>805</v>
      </c>
      <c r="G396" s="43"/>
      <c r="H396" s="43"/>
      <c r="I396" s="231"/>
      <c r="J396" s="43"/>
      <c r="K396" s="43"/>
      <c r="L396" s="47"/>
      <c r="M396" s="232"/>
      <c r="N396" s="233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157</v>
      </c>
      <c r="AU396" s="20" t="s">
        <v>82</v>
      </c>
    </row>
    <row r="397" s="14" customFormat="1">
      <c r="A397" s="14"/>
      <c r="B397" s="245"/>
      <c r="C397" s="246"/>
      <c r="D397" s="236" t="s">
        <v>159</v>
      </c>
      <c r="E397" s="247" t="s">
        <v>19</v>
      </c>
      <c r="F397" s="248" t="s">
        <v>499</v>
      </c>
      <c r="G397" s="246"/>
      <c r="H397" s="249">
        <v>7.0499999999999998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159</v>
      </c>
      <c r="AU397" s="255" t="s">
        <v>82</v>
      </c>
      <c r="AV397" s="14" t="s">
        <v>82</v>
      </c>
      <c r="AW397" s="14" t="s">
        <v>31</v>
      </c>
      <c r="AX397" s="14" t="s">
        <v>76</v>
      </c>
      <c r="AY397" s="255" t="s">
        <v>147</v>
      </c>
    </row>
    <row r="398" s="2" customFormat="1" ht="24.15" customHeight="1">
      <c r="A398" s="41"/>
      <c r="B398" s="42"/>
      <c r="C398" s="270" t="s">
        <v>806</v>
      </c>
      <c r="D398" s="270" t="s">
        <v>468</v>
      </c>
      <c r="E398" s="271" t="s">
        <v>807</v>
      </c>
      <c r="F398" s="272" t="s">
        <v>808</v>
      </c>
      <c r="G398" s="273" t="s">
        <v>171</v>
      </c>
      <c r="H398" s="274">
        <v>7.6139999999999999</v>
      </c>
      <c r="I398" s="275"/>
      <c r="J398" s="276">
        <f>ROUND(I398*H398,2)</f>
        <v>0</v>
      </c>
      <c r="K398" s="272" t="s">
        <v>154</v>
      </c>
      <c r="L398" s="277"/>
      <c r="M398" s="278" t="s">
        <v>19</v>
      </c>
      <c r="N398" s="279" t="s">
        <v>41</v>
      </c>
      <c r="O398" s="87"/>
      <c r="P398" s="225">
        <f>O398*H398</f>
        <v>0</v>
      </c>
      <c r="Q398" s="225">
        <v>0.0074999999999999997</v>
      </c>
      <c r="R398" s="225">
        <f>Q398*H398</f>
        <v>0.057104999999999996</v>
      </c>
      <c r="S398" s="225">
        <v>0</v>
      </c>
      <c r="T398" s="226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7" t="s">
        <v>357</v>
      </c>
      <c r="AT398" s="227" t="s">
        <v>468</v>
      </c>
      <c r="AU398" s="227" t="s">
        <v>82</v>
      </c>
      <c r="AY398" s="20" t="s">
        <v>147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20" t="s">
        <v>82</v>
      </c>
      <c r="BK398" s="228">
        <f>ROUND(I398*H398,2)</f>
        <v>0</v>
      </c>
      <c r="BL398" s="20" t="s">
        <v>247</v>
      </c>
      <c r="BM398" s="227" t="s">
        <v>809</v>
      </c>
    </row>
    <row r="399" s="14" customFormat="1">
      <c r="A399" s="14"/>
      <c r="B399" s="245"/>
      <c r="C399" s="246"/>
      <c r="D399" s="236" t="s">
        <v>159</v>
      </c>
      <c r="E399" s="247" t="s">
        <v>19</v>
      </c>
      <c r="F399" s="248" t="s">
        <v>810</v>
      </c>
      <c r="G399" s="246"/>
      <c r="H399" s="249">
        <v>7.6139999999999999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159</v>
      </c>
      <c r="AU399" s="255" t="s">
        <v>82</v>
      </c>
      <c r="AV399" s="14" t="s">
        <v>82</v>
      </c>
      <c r="AW399" s="14" t="s">
        <v>31</v>
      </c>
      <c r="AX399" s="14" t="s">
        <v>76</v>
      </c>
      <c r="AY399" s="255" t="s">
        <v>147</v>
      </c>
    </row>
    <row r="400" s="2" customFormat="1" ht="16.5" customHeight="1">
      <c r="A400" s="41"/>
      <c r="B400" s="42"/>
      <c r="C400" s="216" t="s">
        <v>811</v>
      </c>
      <c r="D400" s="216" t="s">
        <v>150</v>
      </c>
      <c r="E400" s="217" t="s">
        <v>812</v>
      </c>
      <c r="F400" s="218" t="s">
        <v>813</v>
      </c>
      <c r="G400" s="219" t="s">
        <v>171</v>
      </c>
      <c r="H400" s="220">
        <v>7.0499999999999998</v>
      </c>
      <c r="I400" s="221"/>
      <c r="J400" s="222">
        <f>ROUND(I400*H400,2)</f>
        <v>0</v>
      </c>
      <c r="K400" s="218" t="s">
        <v>154</v>
      </c>
      <c r="L400" s="47"/>
      <c r="M400" s="223" t="s">
        <v>19</v>
      </c>
      <c r="N400" s="224" t="s">
        <v>41</v>
      </c>
      <c r="O400" s="87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7" t="s">
        <v>247</v>
      </c>
      <c r="AT400" s="227" t="s">
        <v>150</v>
      </c>
      <c r="AU400" s="227" t="s">
        <v>82</v>
      </c>
      <c r="AY400" s="20" t="s">
        <v>147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20" t="s">
        <v>82</v>
      </c>
      <c r="BK400" s="228">
        <f>ROUND(I400*H400,2)</f>
        <v>0</v>
      </c>
      <c r="BL400" s="20" t="s">
        <v>247</v>
      </c>
      <c r="BM400" s="227" t="s">
        <v>814</v>
      </c>
    </row>
    <row r="401" s="2" customFormat="1">
      <c r="A401" s="41"/>
      <c r="B401" s="42"/>
      <c r="C401" s="43"/>
      <c r="D401" s="229" t="s">
        <v>157</v>
      </c>
      <c r="E401" s="43"/>
      <c r="F401" s="230" t="s">
        <v>815</v>
      </c>
      <c r="G401" s="43"/>
      <c r="H401" s="43"/>
      <c r="I401" s="231"/>
      <c r="J401" s="43"/>
      <c r="K401" s="43"/>
      <c r="L401" s="47"/>
      <c r="M401" s="232"/>
      <c r="N401" s="233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157</v>
      </c>
      <c r="AU401" s="20" t="s">
        <v>82</v>
      </c>
    </row>
    <row r="402" s="14" customFormat="1">
      <c r="A402" s="14"/>
      <c r="B402" s="245"/>
      <c r="C402" s="246"/>
      <c r="D402" s="236" t="s">
        <v>159</v>
      </c>
      <c r="E402" s="247" t="s">
        <v>19</v>
      </c>
      <c r="F402" s="248" t="s">
        <v>499</v>
      </c>
      <c r="G402" s="246"/>
      <c r="H402" s="249">
        <v>7.0499999999999998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159</v>
      </c>
      <c r="AU402" s="255" t="s">
        <v>82</v>
      </c>
      <c r="AV402" s="14" t="s">
        <v>82</v>
      </c>
      <c r="AW402" s="14" t="s">
        <v>31</v>
      </c>
      <c r="AX402" s="14" t="s">
        <v>76</v>
      </c>
      <c r="AY402" s="255" t="s">
        <v>147</v>
      </c>
    </row>
    <row r="403" s="2" customFormat="1" ht="24.15" customHeight="1">
      <c r="A403" s="41"/>
      <c r="B403" s="42"/>
      <c r="C403" s="270" t="s">
        <v>816</v>
      </c>
      <c r="D403" s="270" t="s">
        <v>468</v>
      </c>
      <c r="E403" s="271" t="s">
        <v>817</v>
      </c>
      <c r="F403" s="272" t="s">
        <v>818</v>
      </c>
      <c r="G403" s="273" t="s">
        <v>231</v>
      </c>
      <c r="H403" s="274">
        <v>7.0499999999999998</v>
      </c>
      <c r="I403" s="275"/>
      <c r="J403" s="276">
        <f>ROUND(I403*H403,2)</f>
        <v>0</v>
      </c>
      <c r="K403" s="272" t="s">
        <v>154</v>
      </c>
      <c r="L403" s="277"/>
      <c r="M403" s="278" t="s">
        <v>19</v>
      </c>
      <c r="N403" s="279" t="s">
        <v>41</v>
      </c>
      <c r="O403" s="87"/>
      <c r="P403" s="225">
        <f>O403*H403</f>
        <v>0</v>
      </c>
      <c r="Q403" s="225">
        <v>0.00040000000000000002</v>
      </c>
      <c r="R403" s="225">
        <f>Q403*H403</f>
        <v>0.00282</v>
      </c>
      <c r="S403" s="225">
        <v>0</v>
      </c>
      <c r="T403" s="226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7" t="s">
        <v>357</v>
      </c>
      <c r="AT403" s="227" t="s">
        <v>468</v>
      </c>
      <c r="AU403" s="227" t="s">
        <v>82</v>
      </c>
      <c r="AY403" s="20" t="s">
        <v>147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20" t="s">
        <v>82</v>
      </c>
      <c r="BK403" s="228">
        <f>ROUND(I403*H403,2)</f>
        <v>0</v>
      </c>
      <c r="BL403" s="20" t="s">
        <v>247</v>
      </c>
      <c r="BM403" s="227" t="s">
        <v>819</v>
      </c>
    </row>
    <row r="404" s="2" customFormat="1" ht="24.15" customHeight="1">
      <c r="A404" s="41"/>
      <c r="B404" s="42"/>
      <c r="C404" s="216" t="s">
        <v>820</v>
      </c>
      <c r="D404" s="216" t="s">
        <v>150</v>
      </c>
      <c r="E404" s="217" t="s">
        <v>821</v>
      </c>
      <c r="F404" s="218" t="s">
        <v>822</v>
      </c>
      <c r="G404" s="219" t="s">
        <v>265</v>
      </c>
      <c r="H404" s="220">
        <v>0.10299999999999999</v>
      </c>
      <c r="I404" s="221"/>
      <c r="J404" s="222">
        <f>ROUND(I404*H404,2)</f>
        <v>0</v>
      </c>
      <c r="K404" s="218" t="s">
        <v>154</v>
      </c>
      <c r="L404" s="47"/>
      <c r="M404" s="223" t="s">
        <v>19</v>
      </c>
      <c r="N404" s="224" t="s">
        <v>41</v>
      </c>
      <c r="O404" s="87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7" t="s">
        <v>247</v>
      </c>
      <c r="AT404" s="227" t="s">
        <v>150</v>
      </c>
      <c r="AU404" s="227" t="s">
        <v>82</v>
      </c>
      <c r="AY404" s="20" t="s">
        <v>147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20" t="s">
        <v>82</v>
      </c>
      <c r="BK404" s="228">
        <f>ROUND(I404*H404,2)</f>
        <v>0</v>
      </c>
      <c r="BL404" s="20" t="s">
        <v>247</v>
      </c>
      <c r="BM404" s="227" t="s">
        <v>823</v>
      </c>
    </row>
    <row r="405" s="2" customFormat="1">
      <c r="A405" s="41"/>
      <c r="B405" s="42"/>
      <c r="C405" s="43"/>
      <c r="D405" s="229" t="s">
        <v>157</v>
      </c>
      <c r="E405" s="43"/>
      <c r="F405" s="230" t="s">
        <v>824</v>
      </c>
      <c r="G405" s="43"/>
      <c r="H405" s="43"/>
      <c r="I405" s="231"/>
      <c r="J405" s="43"/>
      <c r="K405" s="43"/>
      <c r="L405" s="47"/>
      <c r="M405" s="232"/>
      <c r="N405" s="233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157</v>
      </c>
      <c r="AU405" s="20" t="s">
        <v>82</v>
      </c>
    </row>
    <row r="406" s="12" customFormat="1" ht="22.8" customHeight="1">
      <c r="A406" s="12"/>
      <c r="B406" s="200"/>
      <c r="C406" s="201"/>
      <c r="D406" s="202" t="s">
        <v>68</v>
      </c>
      <c r="E406" s="214" t="s">
        <v>825</v>
      </c>
      <c r="F406" s="214" t="s">
        <v>826</v>
      </c>
      <c r="G406" s="201"/>
      <c r="H406" s="201"/>
      <c r="I406" s="204"/>
      <c r="J406" s="215">
        <f>BK406</f>
        <v>0</v>
      </c>
      <c r="K406" s="201"/>
      <c r="L406" s="206"/>
      <c r="M406" s="207"/>
      <c r="N406" s="208"/>
      <c r="O406" s="208"/>
      <c r="P406" s="209">
        <f>SUM(P407:P417)</f>
        <v>0</v>
      </c>
      <c r="Q406" s="208"/>
      <c r="R406" s="209">
        <f>SUM(R407:R417)</f>
        <v>0.0047699999999999991</v>
      </c>
      <c r="S406" s="208"/>
      <c r="T406" s="210">
        <f>SUM(T407:T417)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1" t="s">
        <v>82</v>
      </c>
      <c r="AT406" s="212" t="s">
        <v>68</v>
      </c>
      <c r="AU406" s="212" t="s">
        <v>76</v>
      </c>
      <c r="AY406" s="211" t="s">
        <v>147</v>
      </c>
      <c r="BK406" s="213">
        <f>SUM(BK407:BK417)</f>
        <v>0</v>
      </c>
    </row>
    <row r="407" s="2" customFormat="1" ht="21.75" customHeight="1">
      <c r="A407" s="41"/>
      <c r="B407" s="42"/>
      <c r="C407" s="216" t="s">
        <v>827</v>
      </c>
      <c r="D407" s="216" t="s">
        <v>150</v>
      </c>
      <c r="E407" s="217" t="s">
        <v>828</v>
      </c>
      <c r="F407" s="218" t="s">
        <v>829</v>
      </c>
      <c r="G407" s="219" t="s">
        <v>171</v>
      </c>
      <c r="H407" s="220">
        <v>9.5399999999999991</v>
      </c>
      <c r="I407" s="221"/>
      <c r="J407" s="222">
        <f>ROUND(I407*H407,2)</f>
        <v>0</v>
      </c>
      <c r="K407" s="218" t="s">
        <v>154</v>
      </c>
      <c r="L407" s="47"/>
      <c r="M407" s="223" t="s">
        <v>19</v>
      </c>
      <c r="N407" s="224" t="s">
        <v>41</v>
      </c>
      <c r="O407" s="87"/>
      <c r="P407" s="225">
        <f>O407*H407</f>
        <v>0</v>
      </c>
      <c r="Q407" s="225">
        <v>6.9999999999999994E-05</v>
      </c>
      <c r="R407" s="225">
        <f>Q407*H407</f>
        <v>0.00066779999999999986</v>
      </c>
      <c r="S407" s="225">
        <v>0</v>
      </c>
      <c r="T407" s="226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7" t="s">
        <v>247</v>
      </c>
      <c r="AT407" s="227" t="s">
        <v>150</v>
      </c>
      <c r="AU407" s="227" t="s">
        <v>82</v>
      </c>
      <c r="AY407" s="20" t="s">
        <v>147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20" t="s">
        <v>82</v>
      </c>
      <c r="BK407" s="228">
        <f>ROUND(I407*H407,2)</f>
        <v>0</v>
      </c>
      <c r="BL407" s="20" t="s">
        <v>247</v>
      </c>
      <c r="BM407" s="227" t="s">
        <v>830</v>
      </c>
    </row>
    <row r="408" s="2" customFormat="1">
      <c r="A408" s="41"/>
      <c r="B408" s="42"/>
      <c r="C408" s="43"/>
      <c r="D408" s="229" t="s">
        <v>157</v>
      </c>
      <c r="E408" s="43"/>
      <c r="F408" s="230" t="s">
        <v>831</v>
      </c>
      <c r="G408" s="43"/>
      <c r="H408" s="43"/>
      <c r="I408" s="231"/>
      <c r="J408" s="43"/>
      <c r="K408" s="43"/>
      <c r="L408" s="47"/>
      <c r="M408" s="232"/>
      <c r="N408" s="233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157</v>
      </c>
      <c r="AU408" s="20" t="s">
        <v>82</v>
      </c>
    </row>
    <row r="409" s="2" customFormat="1" ht="16.5" customHeight="1">
      <c r="A409" s="41"/>
      <c r="B409" s="42"/>
      <c r="C409" s="216" t="s">
        <v>832</v>
      </c>
      <c r="D409" s="216" t="s">
        <v>150</v>
      </c>
      <c r="E409" s="217" t="s">
        <v>833</v>
      </c>
      <c r="F409" s="218" t="s">
        <v>834</v>
      </c>
      <c r="G409" s="219" t="s">
        <v>171</v>
      </c>
      <c r="H409" s="220">
        <v>9.5399999999999991</v>
      </c>
      <c r="I409" s="221"/>
      <c r="J409" s="222">
        <f>ROUND(I409*H409,2)</f>
        <v>0</v>
      </c>
      <c r="K409" s="218" t="s">
        <v>154</v>
      </c>
      <c r="L409" s="47"/>
      <c r="M409" s="223" t="s">
        <v>19</v>
      </c>
      <c r="N409" s="224" t="s">
        <v>41</v>
      </c>
      <c r="O409" s="87"/>
      <c r="P409" s="225">
        <f>O409*H409</f>
        <v>0</v>
      </c>
      <c r="Q409" s="225">
        <v>0</v>
      </c>
      <c r="R409" s="225">
        <f>Q409*H409</f>
        <v>0</v>
      </c>
      <c r="S409" s="225">
        <v>0</v>
      </c>
      <c r="T409" s="226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7" t="s">
        <v>247</v>
      </c>
      <c r="AT409" s="227" t="s">
        <v>150</v>
      </c>
      <c r="AU409" s="227" t="s">
        <v>82</v>
      </c>
      <c r="AY409" s="20" t="s">
        <v>147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20" t="s">
        <v>82</v>
      </c>
      <c r="BK409" s="228">
        <f>ROUND(I409*H409,2)</f>
        <v>0</v>
      </c>
      <c r="BL409" s="20" t="s">
        <v>247</v>
      </c>
      <c r="BM409" s="227" t="s">
        <v>835</v>
      </c>
    </row>
    <row r="410" s="2" customFormat="1">
      <c r="A410" s="41"/>
      <c r="B410" s="42"/>
      <c r="C410" s="43"/>
      <c r="D410" s="229" t="s">
        <v>157</v>
      </c>
      <c r="E410" s="43"/>
      <c r="F410" s="230" t="s">
        <v>836</v>
      </c>
      <c r="G410" s="43"/>
      <c r="H410" s="43"/>
      <c r="I410" s="231"/>
      <c r="J410" s="43"/>
      <c r="K410" s="43"/>
      <c r="L410" s="47"/>
      <c r="M410" s="232"/>
      <c r="N410" s="233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157</v>
      </c>
      <c r="AU410" s="20" t="s">
        <v>82</v>
      </c>
    </row>
    <row r="411" s="14" customFormat="1">
      <c r="A411" s="14"/>
      <c r="B411" s="245"/>
      <c r="C411" s="246"/>
      <c r="D411" s="236" t="s">
        <v>159</v>
      </c>
      <c r="E411" s="247" t="s">
        <v>19</v>
      </c>
      <c r="F411" s="248" t="s">
        <v>837</v>
      </c>
      <c r="G411" s="246"/>
      <c r="H411" s="249">
        <v>9.5399999999999991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159</v>
      </c>
      <c r="AU411" s="255" t="s">
        <v>82</v>
      </c>
      <c r="AV411" s="14" t="s">
        <v>82</v>
      </c>
      <c r="AW411" s="14" t="s">
        <v>31</v>
      </c>
      <c r="AX411" s="14" t="s">
        <v>76</v>
      </c>
      <c r="AY411" s="255" t="s">
        <v>147</v>
      </c>
    </row>
    <row r="412" s="2" customFormat="1" ht="16.5" customHeight="1">
      <c r="A412" s="41"/>
      <c r="B412" s="42"/>
      <c r="C412" s="216" t="s">
        <v>838</v>
      </c>
      <c r="D412" s="216" t="s">
        <v>150</v>
      </c>
      <c r="E412" s="217" t="s">
        <v>839</v>
      </c>
      <c r="F412" s="218" t="s">
        <v>840</v>
      </c>
      <c r="G412" s="219" t="s">
        <v>171</v>
      </c>
      <c r="H412" s="220">
        <v>9.5399999999999991</v>
      </c>
      <c r="I412" s="221"/>
      <c r="J412" s="222">
        <f>ROUND(I412*H412,2)</f>
        <v>0</v>
      </c>
      <c r="K412" s="218" t="s">
        <v>154</v>
      </c>
      <c r="L412" s="47"/>
      <c r="M412" s="223" t="s">
        <v>19</v>
      </c>
      <c r="N412" s="224" t="s">
        <v>41</v>
      </c>
      <c r="O412" s="87"/>
      <c r="P412" s="225">
        <f>O412*H412</f>
        <v>0</v>
      </c>
      <c r="Q412" s="225">
        <v>0.00013999999999999999</v>
      </c>
      <c r="R412" s="225">
        <f>Q412*H412</f>
        <v>0.0013355999999999997</v>
      </c>
      <c r="S412" s="225">
        <v>0</v>
      </c>
      <c r="T412" s="226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7" t="s">
        <v>247</v>
      </c>
      <c r="AT412" s="227" t="s">
        <v>150</v>
      </c>
      <c r="AU412" s="227" t="s">
        <v>82</v>
      </c>
      <c r="AY412" s="20" t="s">
        <v>147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20" t="s">
        <v>82</v>
      </c>
      <c r="BK412" s="228">
        <f>ROUND(I412*H412,2)</f>
        <v>0</v>
      </c>
      <c r="BL412" s="20" t="s">
        <v>247</v>
      </c>
      <c r="BM412" s="227" t="s">
        <v>841</v>
      </c>
    </row>
    <row r="413" s="2" customFormat="1">
      <c r="A413" s="41"/>
      <c r="B413" s="42"/>
      <c r="C413" s="43"/>
      <c r="D413" s="229" t="s">
        <v>157</v>
      </c>
      <c r="E413" s="43"/>
      <c r="F413" s="230" t="s">
        <v>842</v>
      </c>
      <c r="G413" s="43"/>
      <c r="H413" s="43"/>
      <c r="I413" s="231"/>
      <c r="J413" s="43"/>
      <c r="K413" s="43"/>
      <c r="L413" s="47"/>
      <c r="M413" s="232"/>
      <c r="N413" s="233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157</v>
      </c>
      <c r="AU413" s="20" t="s">
        <v>82</v>
      </c>
    </row>
    <row r="414" s="2" customFormat="1" ht="16.5" customHeight="1">
      <c r="A414" s="41"/>
      <c r="B414" s="42"/>
      <c r="C414" s="216" t="s">
        <v>843</v>
      </c>
      <c r="D414" s="216" t="s">
        <v>150</v>
      </c>
      <c r="E414" s="217" t="s">
        <v>844</v>
      </c>
      <c r="F414" s="218" t="s">
        <v>845</v>
      </c>
      <c r="G414" s="219" t="s">
        <v>171</v>
      </c>
      <c r="H414" s="220">
        <v>9.5399999999999991</v>
      </c>
      <c r="I414" s="221"/>
      <c r="J414" s="222">
        <f>ROUND(I414*H414,2)</f>
        <v>0</v>
      </c>
      <c r="K414" s="218" t="s">
        <v>154</v>
      </c>
      <c r="L414" s="47"/>
      <c r="M414" s="223" t="s">
        <v>19</v>
      </c>
      <c r="N414" s="224" t="s">
        <v>41</v>
      </c>
      <c r="O414" s="87"/>
      <c r="P414" s="225">
        <f>O414*H414</f>
        <v>0</v>
      </c>
      <c r="Q414" s="225">
        <v>0.00017000000000000001</v>
      </c>
      <c r="R414" s="225">
        <f>Q414*H414</f>
        <v>0.0016218000000000001</v>
      </c>
      <c r="S414" s="225">
        <v>0</v>
      </c>
      <c r="T414" s="226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7" t="s">
        <v>247</v>
      </c>
      <c r="AT414" s="227" t="s">
        <v>150</v>
      </c>
      <c r="AU414" s="227" t="s">
        <v>82</v>
      </c>
      <c r="AY414" s="20" t="s">
        <v>147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20" t="s">
        <v>82</v>
      </c>
      <c r="BK414" s="228">
        <f>ROUND(I414*H414,2)</f>
        <v>0</v>
      </c>
      <c r="BL414" s="20" t="s">
        <v>247</v>
      </c>
      <c r="BM414" s="227" t="s">
        <v>846</v>
      </c>
    </row>
    <row r="415" s="2" customFormat="1">
      <c r="A415" s="41"/>
      <c r="B415" s="42"/>
      <c r="C415" s="43"/>
      <c r="D415" s="229" t="s">
        <v>157</v>
      </c>
      <c r="E415" s="43"/>
      <c r="F415" s="230" t="s">
        <v>847</v>
      </c>
      <c r="G415" s="43"/>
      <c r="H415" s="43"/>
      <c r="I415" s="231"/>
      <c r="J415" s="43"/>
      <c r="K415" s="43"/>
      <c r="L415" s="47"/>
      <c r="M415" s="232"/>
      <c r="N415" s="233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157</v>
      </c>
      <c r="AU415" s="20" t="s">
        <v>82</v>
      </c>
    </row>
    <row r="416" s="2" customFormat="1" ht="16.5" customHeight="1">
      <c r="A416" s="41"/>
      <c r="B416" s="42"/>
      <c r="C416" s="216" t="s">
        <v>848</v>
      </c>
      <c r="D416" s="216" t="s">
        <v>150</v>
      </c>
      <c r="E416" s="217" t="s">
        <v>849</v>
      </c>
      <c r="F416" s="218" t="s">
        <v>850</v>
      </c>
      <c r="G416" s="219" t="s">
        <v>171</v>
      </c>
      <c r="H416" s="220">
        <v>9.5399999999999991</v>
      </c>
      <c r="I416" s="221"/>
      <c r="J416" s="222">
        <f>ROUND(I416*H416,2)</f>
        <v>0</v>
      </c>
      <c r="K416" s="218" t="s">
        <v>154</v>
      </c>
      <c r="L416" s="47"/>
      <c r="M416" s="223" t="s">
        <v>19</v>
      </c>
      <c r="N416" s="224" t="s">
        <v>41</v>
      </c>
      <c r="O416" s="87"/>
      <c r="P416" s="225">
        <f>O416*H416</f>
        <v>0</v>
      </c>
      <c r="Q416" s="225">
        <v>0.00012</v>
      </c>
      <c r="R416" s="225">
        <f>Q416*H416</f>
        <v>0.0011447999999999999</v>
      </c>
      <c r="S416" s="225">
        <v>0</v>
      </c>
      <c r="T416" s="226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7" t="s">
        <v>247</v>
      </c>
      <c r="AT416" s="227" t="s">
        <v>150</v>
      </c>
      <c r="AU416" s="227" t="s">
        <v>82</v>
      </c>
      <c r="AY416" s="20" t="s">
        <v>147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20" t="s">
        <v>82</v>
      </c>
      <c r="BK416" s="228">
        <f>ROUND(I416*H416,2)</f>
        <v>0</v>
      </c>
      <c r="BL416" s="20" t="s">
        <v>247</v>
      </c>
      <c r="BM416" s="227" t="s">
        <v>851</v>
      </c>
    </row>
    <row r="417" s="2" customFormat="1">
      <c r="A417" s="41"/>
      <c r="B417" s="42"/>
      <c r="C417" s="43"/>
      <c r="D417" s="229" t="s">
        <v>157</v>
      </c>
      <c r="E417" s="43"/>
      <c r="F417" s="230" t="s">
        <v>852</v>
      </c>
      <c r="G417" s="43"/>
      <c r="H417" s="43"/>
      <c r="I417" s="231"/>
      <c r="J417" s="43"/>
      <c r="K417" s="43"/>
      <c r="L417" s="47"/>
      <c r="M417" s="232"/>
      <c r="N417" s="233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157</v>
      </c>
      <c r="AU417" s="20" t="s">
        <v>82</v>
      </c>
    </row>
    <row r="418" s="12" customFormat="1" ht="22.8" customHeight="1">
      <c r="A418" s="12"/>
      <c r="B418" s="200"/>
      <c r="C418" s="201"/>
      <c r="D418" s="202" t="s">
        <v>68</v>
      </c>
      <c r="E418" s="214" t="s">
        <v>853</v>
      </c>
      <c r="F418" s="214" t="s">
        <v>854</v>
      </c>
      <c r="G418" s="201"/>
      <c r="H418" s="201"/>
      <c r="I418" s="204"/>
      <c r="J418" s="215">
        <f>BK418</f>
        <v>0</v>
      </c>
      <c r="K418" s="201"/>
      <c r="L418" s="206"/>
      <c r="M418" s="207"/>
      <c r="N418" s="208"/>
      <c r="O418" s="208"/>
      <c r="P418" s="209">
        <f>SUM(P419:P454)</f>
        <v>0</v>
      </c>
      <c r="Q418" s="208"/>
      <c r="R418" s="209">
        <f>SUM(R419:R454)</f>
        <v>0.40546056000000003</v>
      </c>
      <c r="S418" s="208"/>
      <c r="T418" s="210">
        <f>SUM(T419:T454)</f>
        <v>0.10742554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1" t="s">
        <v>82</v>
      </c>
      <c r="AT418" s="212" t="s">
        <v>68</v>
      </c>
      <c r="AU418" s="212" t="s">
        <v>76</v>
      </c>
      <c r="AY418" s="211" t="s">
        <v>147</v>
      </c>
      <c r="BK418" s="213">
        <f>SUM(BK419:BK454)</f>
        <v>0</v>
      </c>
    </row>
    <row r="419" s="2" customFormat="1" ht="16.5" customHeight="1">
      <c r="A419" s="41"/>
      <c r="B419" s="42"/>
      <c r="C419" s="216" t="s">
        <v>855</v>
      </c>
      <c r="D419" s="216" t="s">
        <v>150</v>
      </c>
      <c r="E419" s="217" t="s">
        <v>856</v>
      </c>
      <c r="F419" s="218" t="s">
        <v>857</v>
      </c>
      <c r="G419" s="219" t="s">
        <v>171</v>
      </c>
      <c r="H419" s="220">
        <v>420.904</v>
      </c>
      <c r="I419" s="221"/>
      <c r="J419" s="222">
        <f>ROUND(I419*H419,2)</f>
        <v>0</v>
      </c>
      <c r="K419" s="218" t="s">
        <v>154</v>
      </c>
      <c r="L419" s="47"/>
      <c r="M419" s="223" t="s">
        <v>19</v>
      </c>
      <c r="N419" s="224" t="s">
        <v>41</v>
      </c>
      <c r="O419" s="87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7" t="s">
        <v>247</v>
      </c>
      <c r="AT419" s="227" t="s">
        <v>150</v>
      </c>
      <c r="AU419" s="227" t="s">
        <v>82</v>
      </c>
      <c r="AY419" s="20" t="s">
        <v>147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20" t="s">
        <v>82</v>
      </c>
      <c r="BK419" s="228">
        <f>ROUND(I419*H419,2)</f>
        <v>0</v>
      </c>
      <c r="BL419" s="20" t="s">
        <v>247</v>
      </c>
      <c r="BM419" s="227" t="s">
        <v>858</v>
      </c>
    </row>
    <row r="420" s="2" customFormat="1">
      <c r="A420" s="41"/>
      <c r="B420" s="42"/>
      <c r="C420" s="43"/>
      <c r="D420" s="229" t="s">
        <v>157</v>
      </c>
      <c r="E420" s="43"/>
      <c r="F420" s="230" t="s">
        <v>859</v>
      </c>
      <c r="G420" s="43"/>
      <c r="H420" s="43"/>
      <c r="I420" s="231"/>
      <c r="J420" s="43"/>
      <c r="K420" s="43"/>
      <c r="L420" s="47"/>
      <c r="M420" s="232"/>
      <c r="N420" s="233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157</v>
      </c>
      <c r="AU420" s="20" t="s">
        <v>82</v>
      </c>
    </row>
    <row r="421" s="14" customFormat="1">
      <c r="A421" s="14"/>
      <c r="B421" s="245"/>
      <c r="C421" s="246"/>
      <c r="D421" s="236" t="s">
        <v>159</v>
      </c>
      <c r="E421" s="247" t="s">
        <v>19</v>
      </c>
      <c r="F421" s="248" t="s">
        <v>634</v>
      </c>
      <c r="G421" s="246"/>
      <c r="H421" s="249">
        <v>13.300000000000001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159</v>
      </c>
      <c r="AU421" s="255" t="s">
        <v>82</v>
      </c>
      <c r="AV421" s="14" t="s">
        <v>82</v>
      </c>
      <c r="AW421" s="14" t="s">
        <v>31</v>
      </c>
      <c r="AX421" s="14" t="s">
        <v>69</v>
      </c>
      <c r="AY421" s="255" t="s">
        <v>147</v>
      </c>
    </row>
    <row r="422" s="14" customFormat="1">
      <c r="A422" s="14"/>
      <c r="B422" s="245"/>
      <c r="C422" s="246"/>
      <c r="D422" s="236" t="s">
        <v>159</v>
      </c>
      <c r="E422" s="247" t="s">
        <v>19</v>
      </c>
      <c r="F422" s="248" t="s">
        <v>538</v>
      </c>
      <c r="G422" s="246"/>
      <c r="H422" s="249">
        <v>14.42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159</v>
      </c>
      <c r="AU422" s="255" t="s">
        <v>82</v>
      </c>
      <c r="AV422" s="14" t="s">
        <v>82</v>
      </c>
      <c r="AW422" s="14" t="s">
        <v>31</v>
      </c>
      <c r="AX422" s="14" t="s">
        <v>69</v>
      </c>
      <c r="AY422" s="255" t="s">
        <v>147</v>
      </c>
    </row>
    <row r="423" s="14" customFormat="1">
      <c r="A423" s="14"/>
      <c r="B423" s="245"/>
      <c r="C423" s="246"/>
      <c r="D423" s="236" t="s">
        <v>159</v>
      </c>
      <c r="E423" s="247" t="s">
        <v>19</v>
      </c>
      <c r="F423" s="248" t="s">
        <v>635</v>
      </c>
      <c r="G423" s="246"/>
      <c r="H423" s="249">
        <v>7.0499999999999998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159</v>
      </c>
      <c r="AU423" s="255" t="s">
        <v>82</v>
      </c>
      <c r="AV423" s="14" t="s">
        <v>82</v>
      </c>
      <c r="AW423" s="14" t="s">
        <v>31</v>
      </c>
      <c r="AX423" s="14" t="s">
        <v>69</v>
      </c>
      <c r="AY423" s="255" t="s">
        <v>147</v>
      </c>
    </row>
    <row r="424" s="14" customFormat="1">
      <c r="A424" s="14"/>
      <c r="B424" s="245"/>
      <c r="C424" s="246"/>
      <c r="D424" s="236" t="s">
        <v>159</v>
      </c>
      <c r="E424" s="247" t="s">
        <v>19</v>
      </c>
      <c r="F424" s="248" t="s">
        <v>636</v>
      </c>
      <c r="G424" s="246"/>
      <c r="H424" s="249">
        <v>3.6499999999999999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159</v>
      </c>
      <c r="AU424" s="255" t="s">
        <v>82</v>
      </c>
      <c r="AV424" s="14" t="s">
        <v>82</v>
      </c>
      <c r="AW424" s="14" t="s">
        <v>31</v>
      </c>
      <c r="AX424" s="14" t="s">
        <v>69</v>
      </c>
      <c r="AY424" s="255" t="s">
        <v>147</v>
      </c>
    </row>
    <row r="425" s="14" customFormat="1">
      <c r="A425" s="14"/>
      <c r="B425" s="245"/>
      <c r="C425" s="246"/>
      <c r="D425" s="236" t="s">
        <v>159</v>
      </c>
      <c r="E425" s="247" t="s">
        <v>19</v>
      </c>
      <c r="F425" s="248" t="s">
        <v>860</v>
      </c>
      <c r="G425" s="246"/>
      <c r="H425" s="249">
        <v>13.26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159</v>
      </c>
      <c r="AU425" s="255" t="s">
        <v>82</v>
      </c>
      <c r="AV425" s="14" t="s">
        <v>82</v>
      </c>
      <c r="AW425" s="14" t="s">
        <v>31</v>
      </c>
      <c r="AX425" s="14" t="s">
        <v>69</v>
      </c>
      <c r="AY425" s="255" t="s">
        <v>147</v>
      </c>
    </row>
    <row r="426" s="14" customFormat="1">
      <c r="A426" s="14"/>
      <c r="B426" s="245"/>
      <c r="C426" s="246"/>
      <c r="D426" s="236" t="s">
        <v>159</v>
      </c>
      <c r="E426" s="247" t="s">
        <v>19</v>
      </c>
      <c r="F426" s="248" t="s">
        <v>531</v>
      </c>
      <c r="G426" s="246"/>
      <c r="H426" s="249">
        <v>8.4299999999999997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159</v>
      </c>
      <c r="AU426" s="255" t="s">
        <v>82</v>
      </c>
      <c r="AV426" s="14" t="s">
        <v>82</v>
      </c>
      <c r="AW426" s="14" t="s">
        <v>31</v>
      </c>
      <c r="AX426" s="14" t="s">
        <v>69</v>
      </c>
      <c r="AY426" s="255" t="s">
        <v>147</v>
      </c>
    </row>
    <row r="427" s="14" customFormat="1">
      <c r="A427" s="14"/>
      <c r="B427" s="245"/>
      <c r="C427" s="246"/>
      <c r="D427" s="236" t="s">
        <v>159</v>
      </c>
      <c r="E427" s="247" t="s">
        <v>19</v>
      </c>
      <c r="F427" s="248" t="s">
        <v>638</v>
      </c>
      <c r="G427" s="246"/>
      <c r="H427" s="249">
        <v>3.5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159</v>
      </c>
      <c r="AU427" s="255" t="s">
        <v>82</v>
      </c>
      <c r="AV427" s="14" t="s">
        <v>82</v>
      </c>
      <c r="AW427" s="14" t="s">
        <v>31</v>
      </c>
      <c r="AX427" s="14" t="s">
        <v>69</v>
      </c>
      <c r="AY427" s="255" t="s">
        <v>147</v>
      </c>
    </row>
    <row r="428" s="14" customFormat="1">
      <c r="A428" s="14"/>
      <c r="B428" s="245"/>
      <c r="C428" s="246"/>
      <c r="D428" s="236" t="s">
        <v>159</v>
      </c>
      <c r="E428" s="247" t="s">
        <v>19</v>
      </c>
      <c r="F428" s="248" t="s">
        <v>501</v>
      </c>
      <c r="G428" s="246"/>
      <c r="H428" s="249">
        <v>6.6100000000000003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159</v>
      </c>
      <c r="AU428" s="255" t="s">
        <v>82</v>
      </c>
      <c r="AV428" s="14" t="s">
        <v>82</v>
      </c>
      <c r="AW428" s="14" t="s">
        <v>31</v>
      </c>
      <c r="AX428" s="14" t="s">
        <v>69</v>
      </c>
      <c r="AY428" s="255" t="s">
        <v>147</v>
      </c>
    </row>
    <row r="429" s="14" customFormat="1">
      <c r="A429" s="14"/>
      <c r="B429" s="245"/>
      <c r="C429" s="246"/>
      <c r="D429" s="236" t="s">
        <v>159</v>
      </c>
      <c r="E429" s="247" t="s">
        <v>19</v>
      </c>
      <c r="F429" s="248" t="s">
        <v>553</v>
      </c>
      <c r="G429" s="246"/>
      <c r="H429" s="249">
        <v>4.1500000000000004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159</v>
      </c>
      <c r="AU429" s="255" t="s">
        <v>82</v>
      </c>
      <c r="AV429" s="14" t="s">
        <v>82</v>
      </c>
      <c r="AW429" s="14" t="s">
        <v>31</v>
      </c>
      <c r="AX429" s="14" t="s">
        <v>69</v>
      </c>
      <c r="AY429" s="255" t="s">
        <v>147</v>
      </c>
    </row>
    <row r="430" s="14" customFormat="1">
      <c r="A430" s="14"/>
      <c r="B430" s="245"/>
      <c r="C430" s="246"/>
      <c r="D430" s="236" t="s">
        <v>159</v>
      </c>
      <c r="E430" s="247" t="s">
        <v>19</v>
      </c>
      <c r="F430" s="248" t="s">
        <v>478</v>
      </c>
      <c r="G430" s="246"/>
      <c r="H430" s="249">
        <v>26.436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159</v>
      </c>
      <c r="AU430" s="255" t="s">
        <v>82</v>
      </c>
      <c r="AV430" s="14" t="s">
        <v>82</v>
      </c>
      <c r="AW430" s="14" t="s">
        <v>31</v>
      </c>
      <c r="AX430" s="14" t="s">
        <v>69</v>
      </c>
      <c r="AY430" s="255" t="s">
        <v>147</v>
      </c>
    </row>
    <row r="431" s="14" customFormat="1">
      <c r="A431" s="14"/>
      <c r="B431" s="245"/>
      <c r="C431" s="246"/>
      <c r="D431" s="236" t="s">
        <v>159</v>
      </c>
      <c r="E431" s="247" t="s">
        <v>19</v>
      </c>
      <c r="F431" s="248" t="s">
        <v>479</v>
      </c>
      <c r="G431" s="246"/>
      <c r="H431" s="249">
        <v>25.079999999999998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159</v>
      </c>
      <c r="AU431" s="255" t="s">
        <v>82</v>
      </c>
      <c r="AV431" s="14" t="s">
        <v>82</v>
      </c>
      <c r="AW431" s="14" t="s">
        <v>31</v>
      </c>
      <c r="AX431" s="14" t="s">
        <v>69</v>
      </c>
      <c r="AY431" s="255" t="s">
        <v>147</v>
      </c>
    </row>
    <row r="432" s="14" customFormat="1">
      <c r="A432" s="14"/>
      <c r="B432" s="245"/>
      <c r="C432" s="246"/>
      <c r="D432" s="236" t="s">
        <v>159</v>
      </c>
      <c r="E432" s="247" t="s">
        <v>19</v>
      </c>
      <c r="F432" s="248" t="s">
        <v>480</v>
      </c>
      <c r="G432" s="246"/>
      <c r="H432" s="249">
        <v>18.295999999999999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159</v>
      </c>
      <c r="AU432" s="255" t="s">
        <v>82</v>
      </c>
      <c r="AV432" s="14" t="s">
        <v>82</v>
      </c>
      <c r="AW432" s="14" t="s">
        <v>31</v>
      </c>
      <c r="AX432" s="14" t="s">
        <v>69</v>
      </c>
      <c r="AY432" s="255" t="s">
        <v>147</v>
      </c>
    </row>
    <row r="433" s="14" customFormat="1">
      <c r="A433" s="14"/>
      <c r="B433" s="245"/>
      <c r="C433" s="246"/>
      <c r="D433" s="236" t="s">
        <v>159</v>
      </c>
      <c r="E433" s="247" t="s">
        <v>19</v>
      </c>
      <c r="F433" s="248" t="s">
        <v>481</v>
      </c>
      <c r="G433" s="246"/>
      <c r="H433" s="249">
        <v>45.792000000000002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159</v>
      </c>
      <c r="AU433" s="255" t="s">
        <v>82</v>
      </c>
      <c r="AV433" s="14" t="s">
        <v>82</v>
      </c>
      <c r="AW433" s="14" t="s">
        <v>31</v>
      </c>
      <c r="AX433" s="14" t="s">
        <v>69</v>
      </c>
      <c r="AY433" s="255" t="s">
        <v>147</v>
      </c>
    </row>
    <row r="434" s="14" customFormat="1">
      <c r="A434" s="14"/>
      <c r="B434" s="245"/>
      <c r="C434" s="246"/>
      <c r="D434" s="236" t="s">
        <v>159</v>
      </c>
      <c r="E434" s="247" t="s">
        <v>19</v>
      </c>
      <c r="F434" s="248" t="s">
        <v>482</v>
      </c>
      <c r="G434" s="246"/>
      <c r="H434" s="249">
        <v>24.57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159</v>
      </c>
      <c r="AU434" s="255" t="s">
        <v>82</v>
      </c>
      <c r="AV434" s="14" t="s">
        <v>82</v>
      </c>
      <c r="AW434" s="14" t="s">
        <v>31</v>
      </c>
      <c r="AX434" s="14" t="s">
        <v>69</v>
      </c>
      <c r="AY434" s="255" t="s">
        <v>147</v>
      </c>
    </row>
    <row r="435" s="14" customFormat="1">
      <c r="A435" s="14"/>
      <c r="B435" s="245"/>
      <c r="C435" s="246"/>
      <c r="D435" s="236" t="s">
        <v>159</v>
      </c>
      <c r="E435" s="247" t="s">
        <v>19</v>
      </c>
      <c r="F435" s="248" t="s">
        <v>483</v>
      </c>
      <c r="G435" s="246"/>
      <c r="H435" s="249">
        <v>32.316000000000003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159</v>
      </c>
      <c r="AU435" s="255" t="s">
        <v>82</v>
      </c>
      <c r="AV435" s="14" t="s">
        <v>82</v>
      </c>
      <c r="AW435" s="14" t="s">
        <v>31</v>
      </c>
      <c r="AX435" s="14" t="s">
        <v>69</v>
      </c>
      <c r="AY435" s="255" t="s">
        <v>147</v>
      </c>
    </row>
    <row r="436" s="14" customFormat="1">
      <c r="A436" s="14"/>
      <c r="B436" s="245"/>
      <c r="C436" s="246"/>
      <c r="D436" s="236" t="s">
        <v>159</v>
      </c>
      <c r="E436" s="247" t="s">
        <v>19</v>
      </c>
      <c r="F436" s="248" t="s">
        <v>484</v>
      </c>
      <c r="G436" s="246"/>
      <c r="H436" s="249">
        <v>88.944000000000003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159</v>
      </c>
      <c r="AU436" s="255" t="s">
        <v>82</v>
      </c>
      <c r="AV436" s="14" t="s">
        <v>82</v>
      </c>
      <c r="AW436" s="14" t="s">
        <v>31</v>
      </c>
      <c r="AX436" s="14" t="s">
        <v>69</v>
      </c>
      <c r="AY436" s="255" t="s">
        <v>147</v>
      </c>
    </row>
    <row r="437" s="14" customFormat="1">
      <c r="A437" s="14"/>
      <c r="B437" s="245"/>
      <c r="C437" s="246"/>
      <c r="D437" s="236" t="s">
        <v>159</v>
      </c>
      <c r="E437" s="247" t="s">
        <v>19</v>
      </c>
      <c r="F437" s="248" t="s">
        <v>485</v>
      </c>
      <c r="G437" s="246"/>
      <c r="H437" s="249">
        <v>24.920000000000002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159</v>
      </c>
      <c r="AU437" s="255" t="s">
        <v>82</v>
      </c>
      <c r="AV437" s="14" t="s">
        <v>82</v>
      </c>
      <c r="AW437" s="14" t="s">
        <v>31</v>
      </c>
      <c r="AX437" s="14" t="s">
        <v>69</v>
      </c>
      <c r="AY437" s="255" t="s">
        <v>147</v>
      </c>
    </row>
    <row r="438" s="14" customFormat="1">
      <c r="A438" s="14"/>
      <c r="B438" s="245"/>
      <c r="C438" s="246"/>
      <c r="D438" s="236" t="s">
        <v>159</v>
      </c>
      <c r="E438" s="247" t="s">
        <v>19</v>
      </c>
      <c r="F438" s="248" t="s">
        <v>486</v>
      </c>
      <c r="G438" s="246"/>
      <c r="H438" s="249">
        <v>60.18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159</v>
      </c>
      <c r="AU438" s="255" t="s">
        <v>82</v>
      </c>
      <c r="AV438" s="14" t="s">
        <v>82</v>
      </c>
      <c r="AW438" s="14" t="s">
        <v>31</v>
      </c>
      <c r="AX438" s="14" t="s">
        <v>69</v>
      </c>
      <c r="AY438" s="255" t="s">
        <v>147</v>
      </c>
    </row>
    <row r="439" s="15" customFormat="1">
      <c r="A439" s="15"/>
      <c r="B439" s="256"/>
      <c r="C439" s="257"/>
      <c r="D439" s="236" t="s">
        <v>159</v>
      </c>
      <c r="E439" s="258" t="s">
        <v>19</v>
      </c>
      <c r="F439" s="259" t="s">
        <v>163</v>
      </c>
      <c r="G439" s="257"/>
      <c r="H439" s="260">
        <v>420.90400000000005</v>
      </c>
      <c r="I439" s="261"/>
      <c r="J439" s="257"/>
      <c r="K439" s="257"/>
      <c r="L439" s="262"/>
      <c r="M439" s="263"/>
      <c r="N439" s="264"/>
      <c r="O439" s="264"/>
      <c r="P439" s="264"/>
      <c r="Q439" s="264"/>
      <c r="R439" s="264"/>
      <c r="S439" s="264"/>
      <c r="T439" s="26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6" t="s">
        <v>159</v>
      </c>
      <c r="AU439" s="266" t="s">
        <v>82</v>
      </c>
      <c r="AV439" s="15" t="s">
        <v>155</v>
      </c>
      <c r="AW439" s="15" t="s">
        <v>31</v>
      </c>
      <c r="AX439" s="15" t="s">
        <v>76</v>
      </c>
      <c r="AY439" s="266" t="s">
        <v>147</v>
      </c>
    </row>
    <row r="440" s="2" customFormat="1" ht="16.5" customHeight="1">
      <c r="A440" s="41"/>
      <c r="B440" s="42"/>
      <c r="C440" s="216" t="s">
        <v>861</v>
      </c>
      <c r="D440" s="216" t="s">
        <v>150</v>
      </c>
      <c r="E440" s="217" t="s">
        <v>862</v>
      </c>
      <c r="F440" s="218" t="s">
        <v>863</v>
      </c>
      <c r="G440" s="219" t="s">
        <v>171</v>
      </c>
      <c r="H440" s="220">
        <v>346.53399999999999</v>
      </c>
      <c r="I440" s="221"/>
      <c r="J440" s="222">
        <f>ROUND(I440*H440,2)</f>
        <v>0</v>
      </c>
      <c r="K440" s="218" t="s">
        <v>154</v>
      </c>
      <c r="L440" s="47"/>
      <c r="M440" s="223" t="s">
        <v>19</v>
      </c>
      <c r="N440" s="224" t="s">
        <v>41</v>
      </c>
      <c r="O440" s="87"/>
      <c r="P440" s="225">
        <f>O440*H440</f>
        <v>0</v>
      </c>
      <c r="Q440" s="225">
        <v>0.001</v>
      </c>
      <c r="R440" s="225">
        <f>Q440*H440</f>
        <v>0.34653400000000001</v>
      </c>
      <c r="S440" s="225">
        <v>0.00031</v>
      </c>
      <c r="T440" s="226">
        <f>S440*H440</f>
        <v>0.10742554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7" t="s">
        <v>247</v>
      </c>
      <c r="AT440" s="227" t="s">
        <v>150</v>
      </c>
      <c r="AU440" s="227" t="s">
        <v>82</v>
      </c>
      <c r="AY440" s="20" t="s">
        <v>147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20" t="s">
        <v>82</v>
      </c>
      <c r="BK440" s="228">
        <f>ROUND(I440*H440,2)</f>
        <v>0</v>
      </c>
      <c r="BL440" s="20" t="s">
        <v>247</v>
      </c>
      <c r="BM440" s="227" t="s">
        <v>864</v>
      </c>
    </row>
    <row r="441" s="2" customFormat="1">
      <c r="A441" s="41"/>
      <c r="B441" s="42"/>
      <c r="C441" s="43"/>
      <c r="D441" s="229" t="s">
        <v>157</v>
      </c>
      <c r="E441" s="43"/>
      <c r="F441" s="230" t="s">
        <v>865</v>
      </c>
      <c r="G441" s="43"/>
      <c r="H441" s="43"/>
      <c r="I441" s="231"/>
      <c r="J441" s="43"/>
      <c r="K441" s="43"/>
      <c r="L441" s="47"/>
      <c r="M441" s="232"/>
      <c r="N441" s="233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157</v>
      </c>
      <c r="AU441" s="20" t="s">
        <v>82</v>
      </c>
    </row>
    <row r="442" s="14" customFormat="1">
      <c r="A442" s="14"/>
      <c r="B442" s="245"/>
      <c r="C442" s="246"/>
      <c r="D442" s="236" t="s">
        <v>159</v>
      </c>
      <c r="E442" s="247" t="s">
        <v>19</v>
      </c>
      <c r="F442" s="248" t="s">
        <v>478</v>
      </c>
      <c r="G442" s="246"/>
      <c r="H442" s="249">
        <v>26.436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159</v>
      </c>
      <c r="AU442" s="255" t="s">
        <v>82</v>
      </c>
      <c r="AV442" s="14" t="s">
        <v>82</v>
      </c>
      <c r="AW442" s="14" t="s">
        <v>31</v>
      </c>
      <c r="AX442" s="14" t="s">
        <v>69</v>
      </c>
      <c r="AY442" s="255" t="s">
        <v>147</v>
      </c>
    </row>
    <row r="443" s="14" customFormat="1">
      <c r="A443" s="14"/>
      <c r="B443" s="245"/>
      <c r="C443" s="246"/>
      <c r="D443" s="236" t="s">
        <v>159</v>
      </c>
      <c r="E443" s="247" t="s">
        <v>19</v>
      </c>
      <c r="F443" s="248" t="s">
        <v>479</v>
      </c>
      <c r="G443" s="246"/>
      <c r="H443" s="249">
        <v>25.079999999999998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159</v>
      </c>
      <c r="AU443" s="255" t="s">
        <v>82</v>
      </c>
      <c r="AV443" s="14" t="s">
        <v>82</v>
      </c>
      <c r="AW443" s="14" t="s">
        <v>31</v>
      </c>
      <c r="AX443" s="14" t="s">
        <v>69</v>
      </c>
      <c r="AY443" s="255" t="s">
        <v>147</v>
      </c>
    </row>
    <row r="444" s="14" customFormat="1">
      <c r="A444" s="14"/>
      <c r="B444" s="245"/>
      <c r="C444" s="246"/>
      <c r="D444" s="236" t="s">
        <v>159</v>
      </c>
      <c r="E444" s="247" t="s">
        <v>19</v>
      </c>
      <c r="F444" s="248" t="s">
        <v>480</v>
      </c>
      <c r="G444" s="246"/>
      <c r="H444" s="249">
        <v>18.295999999999999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5" t="s">
        <v>159</v>
      </c>
      <c r="AU444" s="255" t="s">
        <v>82</v>
      </c>
      <c r="AV444" s="14" t="s">
        <v>82</v>
      </c>
      <c r="AW444" s="14" t="s">
        <v>31</v>
      </c>
      <c r="AX444" s="14" t="s">
        <v>69</v>
      </c>
      <c r="AY444" s="255" t="s">
        <v>147</v>
      </c>
    </row>
    <row r="445" s="14" customFormat="1">
      <c r="A445" s="14"/>
      <c r="B445" s="245"/>
      <c r="C445" s="246"/>
      <c r="D445" s="236" t="s">
        <v>159</v>
      </c>
      <c r="E445" s="247" t="s">
        <v>19</v>
      </c>
      <c r="F445" s="248" t="s">
        <v>481</v>
      </c>
      <c r="G445" s="246"/>
      <c r="H445" s="249">
        <v>45.792000000000002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159</v>
      </c>
      <c r="AU445" s="255" t="s">
        <v>82</v>
      </c>
      <c r="AV445" s="14" t="s">
        <v>82</v>
      </c>
      <c r="AW445" s="14" t="s">
        <v>31</v>
      </c>
      <c r="AX445" s="14" t="s">
        <v>69</v>
      </c>
      <c r="AY445" s="255" t="s">
        <v>147</v>
      </c>
    </row>
    <row r="446" s="14" customFormat="1">
      <c r="A446" s="14"/>
      <c r="B446" s="245"/>
      <c r="C446" s="246"/>
      <c r="D446" s="236" t="s">
        <v>159</v>
      </c>
      <c r="E446" s="247" t="s">
        <v>19</v>
      </c>
      <c r="F446" s="248" t="s">
        <v>482</v>
      </c>
      <c r="G446" s="246"/>
      <c r="H446" s="249">
        <v>24.57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159</v>
      </c>
      <c r="AU446" s="255" t="s">
        <v>82</v>
      </c>
      <c r="AV446" s="14" t="s">
        <v>82</v>
      </c>
      <c r="AW446" s="14" t="s">
        <v>31</v>
      </c>
      <c r="AX446" s="14" t="s">
        <v>69</v>
      </c>
      <c r="AY446" s="255" t="s">
        <v>147</v>
      </c>
    </row>
    <row r="447" s="14" customFormat="1">
      <c r="A447" s="14"/>
      <c r="B447" s="245"/>
      <c r="C447" s="246"/>
      <c r="D447" s="236" t="s">
        <v>159</v>
      </c>
      <c r="E447" s="247" t="s">
        <v>19</v>
      </c>
      <c r="F447" s="248" t="s">
        <v>483</v>
      </c>
      <c r="G447" s="246"/>
      <c r="H447" s="249">
        <v>32.316000000000003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159</v>
      </c>
      <c r="AU447" s="255" t="s">
        <v>82</v>
      </c>
      <c r="AV447" s="14" t="s">
        <v>82</v>
      </c>
      <c r="AW447" s="14" t="s">
        <v>31</v>
      </c>
      <c r="AX447" s="14" t="s">
        <v>69</v>
      </c>
      <c r="AY447" s="255" t="s">
        <v>147</v>
      </c>
    </row>
    <row r="448" s="14" customFormat="1">
      <c r="A448" s="14"/>
      <c r="B448" s="245"/>
      <c r="C448" s="246"/>
      <c r="D448" s="236" t="s">
        <v>159</v>
      </c>
      <c r="E448" s="247" t="s">
        <v>19</v>
      </c>
      <c r="F448" s="248" t="s">
        <v>484</v>
      </c>
      <c r="G448" s="246"/>
      <c r="H448" s="249">
        <v>88.944000000000003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159</v>
      </c>
      <c r="AU448" s="255" t="s">
        <v>82</v>
      </c>
      <c r="AV448" s="14" t="s">
        <v>82</v>
      </c>
      <c r="AW448" s="14" t="s">
        <v>31</v>
      </c>
      <c r="AX448" s="14" t="s">
        <v>69</v>
      </c>
      <c r="AY448" s="255" t="s">
        <v>147</v>
      </c>
    </row>
    <row r="449" s="14" customFormat="1">
      <c r="A449" s="14"/>
      <c r="B449" s="245"/>
      <c r="C449" s="246"/>
      <c r="D449" s="236" t="s">
        <v>159</v>
      </c>
      <c r="E449" s="247" t="s">
        <v>19</v>
      </c>
      <c r="F449" s="248" t="s">
        <v>485</v>
      </c>
      <c r="G449" s="246"/>
      <c r="H449" s="249">
        <v>24.920000000000002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159</v>
      </c>
      <c r="AU449" s="255" t="s">
        <v>82</v>
      </c>
      <c r="AV449" s="14" t="s">
        <v>82</v>
      </c>
      <c r="AW449" s="14" t="s">
        <v>31</v>
      </c>
      <c r="AX449" s="14" t="s">
        <v>69</v>
      </c>
      <c r="AY449" s="255" t="s">
        <v>147</v>
      </c>
    </row>
    <row r="450" s="14" customFormat="1">
      <c r="A450" s="14"/>
      <c r="B450" s="245"/>
      <c r="C450" s="246"/>
      <c r="D450" s="236" t="s">
        <v>159</v>
      </c>
      <c r="E450" s="247" t="s">
        <v>19</v>
      </c>
      <c r="F450" s="248" t="s">
        <v>486</v>
      </c>
      <c r="G450" s="246"/>
      <c r="H450" s="249">
        <v>60.18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159</v>
      </c>
      <c r="AU450" s="255" t="s">
        <v>82</v>
      </c>
      <c r="AV450" s="14" t="s">
        <v>82</v>
      </c>
      <c r="AW450" s="14" t="s">
        <v>31</v>
      </c>
      <c r="AX450" s="14" t="s">
        <v>69</v>
      </c>
      <c r="AY450" s="255" t="s">
        <v>147</v>
      </c>
    </row>
    <row r="451" s="15" customFormat="1">
      <c r="A451" s="15"/>
      <c r="B451" s="256"/>
      <c r="C451" s="257"/>
      <c r="D451" s="236" t="s">
        <v>159</v>
      </c>
      <c r="E451" s="258" t="s">
        <v>19</v>
      </c>
      <c r="F451" s="259" t="s">
        <v>163</v>
      </c>
      <c r="G451" s="257"/>
      <c r="H451" s="260">
        <v>346.53400000000005</v>
      </c>
      <c r="I451" s="261"/>
      <c r="J451" s="257"/>
      <c r="K451" s="257"/>
      <c r="L451" s="262"/>
      <c r="M451" s="263"/>
      <c r="N451" s="264"/>
      <c r="O451" s="264"/>
      <c r="P451" s="264"/>
      <c r="Q451" s="264"/>
      <c r="R451" s="264"/>
      <c r="S451" s="264"/>
      <c r="T451" s="26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6" t="s">
        <v>159</v>
      </c>
      <c r="AU451" s="266" t="s">
        <v>82</v>
      </c>
      <c r="AV451" s="15" t="s">
        <v>155</v>
      </c>
      <c r="AW451" s="15" t="s">
        <v>31</v>
      </c>
      <c r="AX451" s="15" t="s">
        <v>76</v>
      </c>
      <c r="AY451" s="266" t="s">
        <v>147</v>
      </c>
    </row>
    <row r="452" s="13" customFormat="1">
      <c r="A452" s="13"/>
      <c r="B452" s="234"/>
      <c r="C452" s="235"/>
      <c r="D452" s="236" t="s">
        <v>159</v>
      </c>
      <c r="E452" s="237" t="s">
        <v>19</v>
      </c>
      <c r="F452" s="238" t="s">
        <v>866</v>
      </c>
      <c r="G452" s="235"/>
      <c r="H452" s="237" t="s">
        <v>19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159</v>
      </c>
      <c r="AU452" s="244" t="s">
        <v>82</v>
      </c>
      <c r="AV452" s="13" t="s">
        <v>76</v>
      </c>
      <c r="AW452" s="13" t="s">
        <v>31</v>
      </c>
      <c r="AX452" s="13" t="s">
        <v>69</v>
      </c>
      <c r="AY452" s="244" t="s">
        <v>147</v>
      </c>
    </row>
    <row r="453" s="2" customFormat="1" ht="24.15" customHeight="1">
      <c r="A453" s="41"/>
      <c r="B453" s="42"/>
      <c r="C453" s="216" t="s">
        <v>867</v>
      </c>
      <c r="D453" s="216" t="s">
        <v>150</v>
      </c>
      <c r="E453" s="217" t="s">
        <v>868</v>
      </c>
      <c r="F453" s="218" t="s">
        <v>869</v>
      </c>
      <c r="G453" s="219" t="s">
        <v>171</v>
      </c>
      <c r="H453" s="220">
        <v>420.904</v>
      </c>
      <c r="I453" s="221"/>
      <c r="J453" s="222">
        <f>ROUND(I453*H453,2)</f>
        <v>0</v>
      </c>
      <c r="K453" s="218" t="s">
        <v>154</v>
      </c>
      <c r="L453" s="47"/>
      <c r="M453" s="223" t="s">
        <v>19</v>
      </c>
      <c r="N453" s="224" t="s">
        <v>41</v>
      </c>
      <c r="O453" s="87"/>
      <c r="P453" s="225">
        <f>O453*H453</f>
        <v>0</v>
      </c>
      <c r="Q453" s="225">
        <v>0.00013999999999999999</v>
      </c>
      <c r="R453" s="225">
        <f>Q453*H453</f>
        <v>0.058926559999999996</v>
      </c>
      <c r="S453" s="225">
        <v>0</v>
      </c>
      <c r="T453" s="226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7" t="s">
        <v>247</v>
      </c>
      <c r="AT453" s="227" t="s">
        <v>150</v>
      </c>
      <c r="AU453" s="227" t="s">
        <v>82</v>
      </c>
      <c r="AY453" s="20" t="s">
        <v>147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20" t="s">
        <v>82</v>
      </c>
      <c r="BK453" s="228">
        <f>ROUND(I453*H453,2)</f>
        <v>0</v>
      </c>
      <c r="BL453" s="20" t="s">
        <v>247</v>
      </c>
      <c r="BM453" s="227" t="s">
        <v>870</v>
      </c>
    </row>
    <row r="454" s="2" customFormat="1">
      <c r="A454" s="41"/>
      <c r="B454" s="42"/>
      <c r="C454" s="43"/>
      <c r="D454" s="229" t="s">
        <v>157</v>
      </c>
      <c r="E454" s="43"/>
      <c r="F454" s="230" t="s">
        <v>871</v>
      </c>
      <c r="G454" s="43"/>
      <c r="H454" s="43"/>
      <c r="I454" s="231"/>
      <c r="J454" s="43"/>
      <c r="K454" s="43"/>
      <c r="L454" s="47"/>
      <c r="M454" s="291"/>
      <c r="N454" s="292"/>
      <c r="O454" s="293"/>
      <c r="P454" s="293"/>
      <c r="Q454" s="293"/>
      <c r="R454" s="293"/>
      <c r="S454" s="293"/>
      <c r="T454" s="294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157</v>
      </c>
      <c r="AU454" s="20" t="s">
        <v>82</v>
      </c>
    </row>
    <row r="455" s="2" customFormat="1" ht="6.96" customHeight="1">
      <c r="A455" s="41"/>
      <c r="B455" s="62"/>
      <c r="C455" s="63"/>
      <c r="D455" s="63"/>
      <c r="E455" s="63"/>
      <c r="F455" s="63"/>
      <c r="G455" s="63"/>
      <c r="H455" s="63"/>
      <c r="I455" s="63"/>
      <c r="J455" s="63"/>
      <c r="K455" s="63"/>
      <c r="L455" s="47"/>
      <c r="M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</row>
  </sheetData>
  <sheetProtection sheet="1" autoFilter="0" formatColumns="0" formatRows="0" objects="1" scenarios="1" spinCount="100000" saltValue="ON5dp717yW6Cgl+LFUP+3xF84f9BvUfIGf2hRaY5saWtlbVc2nJ7jFETdtn/3oBQAy3WEojhafrBUvjZ2p7Fcg==" hashValue="oNKevlfBkaI9c4VtkzoF//7KUcG3TvLAsA0HjEmOfCvy510oU8u3HHdjc0YAkwV/WIz1lFBtfrU3ScKjSdAscQ==" algorithmName="SHA-512" password="CC35"/>
  <autoFilter ref="C98:K4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5_01/310232015"/>
    <hyperlink ref="F106" r:id="rId2" display="https://podminky.urs.cz/item/CS_URS_2025_01/310232075"/>
    <hyperlink ref="F110" r:id="rId3" display="https://podminky.urs.cz/item/CS_URS_2025_01/411235220"/>
    <hyperlink ref="F113" r:id="rId4" display="https://podminky.urs.cz/item/CS_URS_2025_01/413941121"/>
    <hyperlink ref="F120" r:id="rId5" display="https://podminky.urs.cz/item/CS_URS_2025_01/612142001"/>
    <hyperlink ref="F133" r:id="rId6" display="https://podminky.urs.cz/item/CS_URS_2025_01/612311131"/>
    <hyperlink ref="F146" r:id="rId7" display="https://podminky.urs.cz/item/CS_URS_2025_01/632481215"/>
    <hyperlink ref="F158" r:id="rId8" display="https://podminky.urs.cz/item/CS_URS_2025_01/642944121"/>
    <hyperlink ref="F168" r:id="rId9" display="https://podminky.urs.cz/item/CS_URS_2025_01/998018002"/>
    <hyperlink ref="F172" r:id="rId10" display="https://podminky.urs.cz/item/CS_URS_2025_01/713111121"/>
    <hyperlink ref="F191" r:id="rId11" display="https://podminky.urs.cz/item/CS_URS_2025_01/713121121"/>
    <hyperlink ref="F215" r:id="rId12" display="https://podminky.urs.cz/item/CS_URS_2025_01/998713121"/>
    <hyperlink ref="F218" r:id="rId13" display="https://podminky.urs.cz/item/CS_URS_2025_01/762083111"/>
    <hyperlink ref="F221" r:id="rId14" display="https://podminky.urs.cz/item/CS_URS_2025_01/762521108"/>
    <hyperlink ref="F228" r:id="rId15" display="https://podminky.urs.cz/item/CS_URS_2025_01/762751110"/>
    <hyperlink ref="F235" r:id="rId16" display="https://podminky.urs.cz/item/CS_URS_2025_01/762795000"/>
    <hyperlink ref="F238" r:id="rId17" display="https://podminky.urs.cz/item/CS_URS_2025_01/762811410"/>
    <hyperlink ref="F243" r:id="rId18" display="https://podminky.urs.cz/item/CS_URS_2025_01/762823240"/>
    <hyperlink ref="F248" r:id="rId19" display="https://podminky.urs.cz/item/CS_URS_2025_01/762895000"/>
    <hyperlink ref="F251" r:id="rId20" display="https://podminky.urs.cz/item/CS_URS_2025_01/998762122"/>
    <hyperlink ref="F254" r:id="rId21" display="https://podminky.urs.cz/item/CS_URS_2025_01/763131751"/>
    <hyperlink ref="F268" r:id="rId22" display="https://podminky.urs.cz/item/CS_URS_2025_01/763132131"/>
    <hyperlink ref="F280" r:id="rId23" display="https://podminky.urs.cz/item/CS_URS_2025_01/763153401"/>
    <hyperlink ref="F289" r:id="rId24" display="https://podminky.urs.cz/item/CS_URS_2025_01/763158115"/>
    <hyperlink ref="F296" r:id="rId25" display="https://podminky.urs.cz/item/CS_URS_2025_01/763158118"/>
    <hyperlink ref="F304" r:id="rId26" display="https://podminky.urs.cz/item/CS_URS_2025_01/763251111"/>
    <hyperlink ref="F313" r:id="rId27" display="https://podminky.urs.cz/item/CS_URS_2025_01/998763332"/>
    <hyperlink ref="F316" r:id="rId28" display="https://podminky.urs.cz/item/CS_URS_2025_01/766660001"/>
    <hyperlink ref="F325" r:id="rId29" display="https://podminky.urs.cz/item/CS_URS_2025_01/766660729"/>
    <hyperlink ref="F328" r:id="rId30" display="https://podminky.urs.cz/item/CS_URS_2025_01/766660751"/>
    <hyperlink ref="F332" r:id="rId31" display="https://podminky.urs.cz/item/CS_URS_2025_01/766695212"/>
    <hyperlink ref="F340" r:id="rId32" display="https://podminky.urs.cz/item/CS_URS_2025_01/998766122"/>
    <hyperlink ref="F343" r:id="rId33" display="https://podminky.urs.cz/item/CS_URS_2025_01/771111011"/>
    <hyperlink ref="F351" r:id="rId34" display="https://podminky.urs.cz/item/CS_URS_2025_01/771151011"/>
    <hyperlink ref="F359" r:id="rId35" display="https://podminky.urs.cz/item/CS_URS_2025_01/771474112"/>
    <hyperlink ref="F369" r:id="rId36" display="https://podminky.urs.cz/item/CS_URS_2025_01/771574414"/>
    <hyperlink ref="F379" r:id="rId37" display="https://podminky.urs.cz/item/CS_URS_2025_01/998771122"/>
    <hyperlink ref="F382" r:id="rId38" display="https://podminky.urs.cz/item/CS_URS_2025_01/775111311"/>
    <hyperlink ref="F385" r:id="rId39" display="https://podminky.urs.cz/item/CS_URS_2025_01/775121111"/>
    <hyperlink ref="F388" r:id="rId40" display="https://podminky.urs.cz/item/CS_URS_2025_01/775141151"/>
    <hyperlink ref="F391" r:id="rId41" display="https://podminky.urs.cz/item/CS_URS_2025_01/775413401"/>
    <hyperlink ref="F396" r:id="rId42" display="https://podminky.urs.cz/item/CS_URS_2025_01/775541161"/>
    <hyperlink ref="F401" r:id="rId43" display="https://podminky.urs.cz/item/CS_URS_2025_01/775591191"/>
    <hyperlink ref="F405" r:id="rId44" display="https://podminky.urs.cz/item/CS_URS_2025_01/998775122"/>
    <hyperlink ref="F408" r:id="rId45" display="https://podminky.urs.cz/item/CS_URS_2025_01/783301303"/>
    <hyperlink ref="F410" r:id="rId46" display="https://podminky.urs.cz/item/CS_URS_2025_01/783301401"/>
    <hyperlink ref="F413" r:id="rId47" display="https://podminky.urs.cz/item/CS_URS_2025_01/783314101"/>
    <hyperlink ref="F415" r:id="rId48" display="https://podminky.urs.cz/item/CS_URS_2025_01/783314201"/>
    <hyperlink ref="F417" r:id="rId49" display="https://podminky.urs.cz/item/CS_URS_2025_01/783317101"/>
    <hyperlink ref="F420" r:id="rId50" display="https://podminky.urs.cz/item/CS_URS_2025_01/784111001"/>
    <hyperlink ref="F441" r:id="rId51" display="https://podminky.urs.cz/item/CS_URS_2025_01/784121001"/>
    <hyperlink ref="F454" r:id="rId52" display="https://podminky.urs.cz/item/CS_URS_2025_01/784211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76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Vlkaneč - výpravní budova č. pop. 45 - Schodiště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110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872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12. 5. 2025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ROUND((SUM(BE91:BE116)),  2)</f>
        <v>0</v>
      </c>
      <c r="G35" s="41"/>
      <c r="H35" s="41"/>
      <c r="I35" s="161">
        <v>0.20999999999999999</v>
      </c>
      <c r="J35" s="160">
        <f>ROUND(((SUM(BE91:BE116))*I35),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ROUND((SUM(BF91:BF116)),  2)</f>
        <v>0</v>
      </c>
      <c r="G36" s="41"/>
      <c r="H36" s="41"/>
      <c r="I36" s="161">
        <v>0.12</v>
      </c>
      <c r="J36" s="160">
        <f>ROUND(((SUM(BF91:BF116))*I36),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ROUND((SUM(BG91:BG116)),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ROUND((SUM(BH91:BH116)),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ROUND((SUM(BI91:BI116)),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113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Vlkaneč - výpravní budova č. pop. 45 - Schodiště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110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204 - PBŘ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12. 5. 2025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114</v>
      </c>
      <c r="D61" s="175"/>
      <c r="E61" s="175"/>
      <c r="F61" s="175"/>
      <c r="G61" s="175"/>
      <c r="H61" s="175"/>
      <c r="I61" s="175"/>
      <c r="J61" s="176" t="s">
        <v>115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116</v>
      </c>
    </row>
    <row r="64" s="9" customFormat="1" ht="24.96" customHeight="1">
      <c r="A64" s="9"/>
      <c r="B64" s="178"/>
      <c r="C64" s="179"/>
      <c r="D64" s="180" t="s">
        <v>117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118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439</v>
      </c>
      <c r="E66" s="186"/>
      <c r="F66" s="186"/>
      <c r="G66" s="186"/>
      <c r="H66" s="186"/>
      <c r="I66" s="186"/>
      <c r="J66" s="187">
        <f>J99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120</v>
      </c>
      <c r="E67" s="181"/>
      <c r="F67" s="181"/>
      <c r="G67" s="181"/>
      <c r="H67" s="181"/>
      <c r="I67" s="181"/>
      <c r="J67" s="182">
        <f>J102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4"/>
      <c r="C68" s="128"/>
      <c r="D68" s="185" t="s">
        <v>873</v>
      </c>
      <c r="E68" s="186"/>
      <c r="F68" s="186"/>
      <c r="G68" s="186"/>
      <c r="H68" s="186"/>
      <c r="I68" s="186"/>
      <c r="J68" s="187">
        <f>J103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874</v>
      </c>
      <c r="E69" s="186"/>
      <c r="F69" s="186"/>
      <c r="G69" s="186"/>
      <c r="H69" s="186"/>
      <c r="I69" s="186"/>
      <c r="J69" s="187">
        <f>J112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132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Vlkaneč - výpravní budova č. pop. 45 - Schodiště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109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110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111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204 - PBŘ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 xml:space="preserve"> </v>
      </c>
      <c r="G85" s="43"/>
      <c r="H85" s="43"/>
      <c r="I85" s="35" t="s">
        <v>23</v>
      </c>
      <c r="J85" s="75" t="str">
        <f>IF(J14="","",J14)</f>
        <v>12. 5. 2025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25</v>
      </c>
      <c r="D87" s="43"/>
      <c r="E87" s="43"/>
      <c r="F87" s="30" t="str">
        <f>E17</f>
        <v xml:space="preserve"> </v>
      </c>
      <c r="G87" s="43"/>
      <c r="H87" s="43"/>
      <c r="I87" s="35" t="s">
        <v>30</v>
      </c>
      <c r="J87" s="39" t="str">
        <f>E23</f>
        <v xml:space="preserve"> 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28</v>
      </c>
      <c r="D88" s="43"/>
      <c r="E88" s="43"/>
      <c r="F88" s="30" t="str">
        <f>IF(E20="","",E20)</f>
        <v>Vyplň údaj</v>
      </c>
      <c r="G88" s="43"/>
      <c r="H88" s="43"/>
      <c r="I88" s="35" t="s">
        <v>32</v>
      </c>
      <c r="J88" s="39" t="str">
        <f>E26</f>
        <v xml:space="preserve"> 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133</v>
      </c>
      <c r="D90" s="192" t="s">
        <v>54</v>
      </c>
      <c r="E90" s="192" t="s">
        <v>50</v>
      </c>
      <c r="F90" s="192" t="s">
        <v>51</v>
      </c>
      <c r="G90" s="192" t="s">
        <v>134</v>
      </c>
      <c r="H90" s="192" t="s">
        <v>135</v>
      </c>
      <c r="I90" s="192" t="s">
        <v>136</v>
      </c>
      <c r="J90" s="192" t="s">
        <v>115</v>
      </c>
      <c r="K90" s="193" t="s">
        <v>137</v>
      </c>
      <c r="L90" s="194"/>
      <c r="M90" s="95" t="s">
        <v>19</v>
      </c>
      <c r="N90" s="96" t="s">
        <v>39</v>
      </c>
      <c r="O90" s="96" t="s">
        <v>138</v>
      </c>
      <c r="P90" s="96" t="s">
        <v>139</v>
      </c>
      <c r="Q90" s="96" t="s">
        <v>140</v>
      </c>
      <c r="R90" s="96" t="s">
        <v>141</v>
      </c>
      <c r="S90" s="96" t="s">
        <v>142</v>
      </c>
      <c r="T90" s="97" t="s">
        <v>143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144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P92+P102</f>
        <v>0</v>
      </c>
      <c r="Q91" s="99"/>
      <c r="R91" s="197">
        <f>R92+R102</f>
        <v>0.059459999999999999</v>
      </c>
      <c r="S91" s="99"/>
      <c r="T91" s="198">
        <f>T92+T102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68</v>
      </c>
      <c r="AU91" s="20" t="s">
        <v>116</v>
      </c>
      <c r="BK91" s="199">
        <f>BK92+BK102</f>
        <v>0</v>
      </c>
    </row>
    <row r="92" s="12" customFormat="1" ht="25.92" customHeight="1">
      <c r="A92" s="12"/>
      <c r="B92" s="200"/>
      <c r="C92" s="201"/>
      <c r="D92" s="202" t="s">
        <v>68</v>
      </c>
      <c r="E92" s="203" t="s">
        <v>145</v>
      </c>
      <c r="F92" s="203" t="s">
        <v>146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P93+P99</f>
        <v>0</v>
      </c>
      <c r="Q92" s="208"/>
      <c r="R92" s="209">
        <f>R93+R99</f>
        <v>0.048440000000000004</v>
      </c>
      <c r="S92" s="208"/>
      <c r="T92" s="210">
        <f>T93+T99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76</v>
      </c>
      <c r="AT92" s="212" t="s">
        <v>68</v>
      </c>
      <c r="AU92" s="212" t="s">
        <v>69</v>
      </c>
      <c r="AY92" s="211" t="s">
        <v>147</v>
      </c>
      <c r="BK92" s="213">
        <f>BK93+BK99</f>
        <v>0</v>
      </c>
    </row>
    <row r="93" s="12" customFormat="1" ht="22.8" customHeight="1">
      <c r="A93" s="12"/>
      <c r="B93" s="200"/>
      <c r="C93" s="201"/>
      <c r="D93" s="202" t="s">
        <v>68</v>
      </c>
      <c r="E93" s="214" t="s">
        <v>148</v>
      </c>
      <c r="F93" s="214" t="s">
        <v>149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SUM(P94:P98)</f>
        <v>0</v>
      </c>
      <c r="Q93" s="208"/>
      <c r="R93" s="209">
        <f>SUM(R94:R98)</f>
        <v>0.048440000000000004</v>
      </c>
      <c r="S93" s="208"/>
      <c r="T93" s="210">
        <f>SUM(T94:T98)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76</v>
      </c>
      <c r="AT93" s="212" t="s">
        <v>68</v>
      </c>
      <c r="AU93" s="212" t="s">
        <v>76</v>
      </c>
      <c r="AY93" s="211" t="s">
        <v>147</v>
      </c>
      <c r="BK93" s="213">
        <f>SUM(BK94:BK98)</f>
        <v>0</v>
      </c>
    </row>
    <row r="94" s="2" customFormat="1" ht="16.5" customHeight="1">
      <c r="A94" s="41"/>
      <c r="B94" s="42"/>
      <c r="C94" s="216" t="s">
        <v>76</v>
      </c>
      <c r="D94" s="216" t="s">
        <v>150</v>
      </c>
      <c r="E94" s="217" t="s">
        <v>875</v>
      </c>
      <c r="F94" s="218" t="s">
        <v>876</v>
      </c>
      <c r="G94" s="219" t="s">
        <v>219</v>
      </c>
      <c r="H94" s="220">
        <v>4</v>
      </c>
      <c r="I94" s="221"/>
      <c r="J94" s="222">
        <f>ROUND(I94*H94,2)</f>
        <v>0</v>
      </c>
      <c r="K94" s="218" t="s">
        <v>154</v>
      </c>
      <c r="L94" s="47"/>
      <c r="M94" s="223" t="s">
        <v>19</v>
      </c>
      <c r="N94" s="224" t="s">
        <v>41</v>
      </c>
      <c r="O94" s="87"/>
      <c r="P94" s="225">
        <f>O94*H94</f>
        <v>0</v>
      </c>
      <c r="Q94" s="225">
        <v>0.00011</v>
      </c>
      <c r="R94" s="225">
        <f>Q94*H94</f>
        <v>0.00044000000000000002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155</v>
      </c>
      <c r="AT94" s="227" t="s">
        <v>150</v>
      </c>
      <c r="AU94" s="227" t="s">
        <v>82</v>
      </c>
      <c r="AY94" s="20" t="s">
        <v>147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82</v>
      </c>
      <c r="BK94" s="228">
        <f>ROUND(I94*H94,2)</f>
        <v>0</v>
      </c>
      <c r="BL94" s="20" t="s">
        <v>155</v>
      </c>
      <c r="BM94" s="227" t="s">
        <v>877</v>
      </c>
    </row>
    <row r="95" s="2" customFormat="1">
      <c r="A95" s="41"/>
      <c r="B95" s="42"/>
      <c r="C95" s="43"/>
      <c r="D95" s="229" t="s">
        <v>157</v>
      </c>
      <c r="E95" s="43"/>
      <c r="F95" s="230" t="s">
        <v>878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157</v>
      </c>
      <c r="AU95" s="20" t="s">
        <v>82</v>
      </c>
    </row>
    <row r="96" s="14" customFormat="1">
      <c r="A96" s="14"/>
      <c r="B96" s="245"/>
      <c r="C96" s="246"/>
      <c r="D96" s="236" t="s">
        <v>159</v>
      </c>
      <c r="E96" s="247" t="s">
        <v>19</v>
      </c>
      <c r="F96" s="248" t="s">
        <v>879</v>
      </c>
      <c r="G96" s="246"/>
      <c r="H96" s="249">
        <v>4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159</v>
      </c>
      <c r="AU96" s="255" t="s">
        <v>82</v>
      </c>
      <c r="AV96" s="14" t="s">
        <v>82</v>
      </c>
      <c r="AW96" s="14" t="s">
        <v>31</v>
      </c>
      <c r="AX96" s="14" t="s">
        <v>76</v>
      </c>
      <c r="AY96" s="255" t="s">
        <v>147</v>
      </c>
    </row>
    <row r="97" s="2" customFormat="1" ht="16.5" customHeight="1">
      <c r="A97" s="41"/>
      <c r="B97" s="42"/>
      <c r="C97" s="270" t="s">
        <v>82</v>
      </c>
      <c r="D97" s="270" t="s">
        <v>468</v>
      </c>
      <c r="E97" s="271" t="s">
        <v>880</v>
      </c>
      <c r="F97" s="272" t="s">
        <v>881</v>
      </c>
      <c r="G97" s="273" t="s">
        <v>219</v>
      </c>
      <c r="H97" s="274">
        <v>4</v>
      </c>
      <c r="I97" s="275"/>
      <c r="J97" s="276">
        <f>ROUND(I97*H97,2)</f>
        <v>0</v>
      </c>
      <c r="K97" s="272" t="s">
        <v>154</v>
      </c>
      <c r="L97" s="277"/>
      <c r="M97" s="278" t="s">
        <v>19</v>
      </c>
      <c r="N97" s="279" t="s">
        <v>41</v>
      </c>
      <c r="O97" s="87"/>
      <c r="P97" s="225">
        <f>O97*H97</f>
        <v>0</v>
      </c>
      <c r="Q97" s="225">
        <v>0.012</v>
      </c>
      <c r="R97" s="225">
        <f>Q97*H97</f>
        <v>0.048000000000000001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200</v>
      </c>
      <c r="AT97" s="227" t="s">
        <v>468</v>
      </c>
      <c r="AU97" s="227" t="s">
        <v>82</v>
      </c>
      <c r="AY97" s="20" t="s">
        <v>147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82</v>
      </c>
      <c r="BK97" s="228">
        <f>ROUND(I97*H97,2)</f>
        <v>0</v>
      </c>
      <c r="BL97" s="20" t="s">
        <v>155</v>
      </c>
      <c r="BM97" s="227" t="s">
        <v>882</v>
      </c>
    </row>
    <row r="98" s="14" customFormat="1">
      <c r="A98" s="14"/>
      <c r="B98" s="245"/>
      <c r="C98" s="246"/>
      <c r="D98" s="236" t="s">
        <v>159</v>
      </c>
      <c r="E98" s="247" t="s">
        <v>19</v>
      </c>
      <c r="F98" s="248" t="s">
        <v>883</v>
      </c>
      <c r="G98" s="246"/>
      <c r="H98" s="249">
        <v>4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159</v>
      </c>
      <c r="AU98" s="255" t="s">
        <v>82</v>
      </c>
      <c r="AV98" s="14" t="s">
        <v>82</v>
      </c>
      <c r="AW98" s="14" t="s">
        <v>31</v>
      </c>
      <c r="AX98" s="14" t="s">
        <v>76</v>
      </c>
      <c r="AY98" s="255" t="s">
        <v>147</v>
      </c>
    </row>
    <row r="99" s="12" customFormat="1" ht="22.8" customHeight="1">
      <c r="A99" s="12"/>
      <c r="B99" s="200"/>
      <c r="C99" s="201"/>
      <c r="D99" s="202" t="s">
        <v>68</v>
      </c>
      <c r="E99" s="214" t="s">
        <v>520</v>
      </c>
      <c r="F99" s="214" t="s">
        <v>521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SUM(P100:P101)</f>
        <v>0</v>
      </c>
      <c r="Q99" s="208"/>
      <c r="R99" s="209">
        <f>SUM(R100:R101)</f>
        <v>0</v>
      </c>
      <c r="S99" s="208"/>
      <c r="T99" s="210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76</v>
      </c>
      <c r="AT99" s="212" t="s">
        <v>68</v>
      </c>
      <c r="AU99" s="212" t="s">
        <v>76</v>
      </c>
      <c r="AY99" s="211" t="s">
        <v>147</v>
      </c>
      <c r="BK99" s="213">
        <f>SUM(BK100:BK101)</f>
        <v>0</v>
      </c>
    </row>
    <row r="100" s="2" customFormat="1" ht="33" customHeight="1">
      <c r="A100" s="41"/>
      <c r="B100" s="42"/>
      <c r="C100" s="216" t="s">
        <v>103</v>
      </c>
      <c r="D100" s="216" t="s">
        <v>150</v>
      </c>
      <c r="E100" s="217" t="s">
        <v>522</v>
      </c>
      <c r="F100" s="218" t="s">
        <v>523</v>
      </c>
      <c r="G100" s="219" t="s">
        <v>265</v>
      </c>
      <c r="H100" s="220">
        <v>0.048000000000000001</v>
      </c>
      <c r="I100" s="221"/>
      <c r="J100" s="222">
        <f>ROUND(I100*H100,2)</f>
        <v>0</v>
      </c>
      <c r="K100" s="218" t="s">
        <v>154</v>
      </c>
      <c r="L100" s="47"/>
      <c r="M100" s="223" t="s">
        <v>19</v>
      </c>
      <c r="N100" s="224" t="s">
        <v>41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155</v>
      </c>
      <c r="AT100" s="227" t="s">
        <v>150</v>
      </c>
      <c r="AU100" s="227" t="s">
        <v>82</v>
      </c>
      <c r="AY100" s="20" t="s">
        <v>147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82</v>
      </c>
      <c r="BK100" s="228">
        <f>ROUND(I100*H100,2)</f>
        <v>0</v>
      </c>
      <c r="BL100" s="20" t="s">
        <v>155</v>
      </c>
      <c r="BM100" s="227" t="s">
        <v>884</v>
      </c>
    </row>
    <row r="101" s="2" customFormat="1">
      <c r="A101" s="41"/>
      <c r="B101" s="42"/>
      <c r="C101" s="43"/>
      <c r="D101" s="229" t="s">
        <v>157</v>
      </c>
      <c r="E101" s="43"/>
      <c r="F101" s="230" t="s">
        <v>525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82</v>
      </c>
    </row>
    <row r="102" s="12" customFormat="1" ht="25.92" customHeight="1">
      <c r="A102" s="12"/>
      <c r="B102" s="200"/>
      <c r="C102" s="201"/>
      <c r="D102" s="202" t="s">
        <v>68</v>
      </c>
      <c r="E102" s="203" t="s">
        <v>299</v>
      </c>
      <c r="F102" s="203" t="s">
        <v>300</v>
      </c>
      <c r="G102" s="201"/>
      <c r="H102" s="201"/>
      <c r="I102" s="204"/>
      <c r="J102" s="205">
        <f>BK102</f>
        <v>0</v>
      </c>
      <c r="K102" s="201"/>
      <c r="L102" s="206"/>
      <c r="M102" s="207"/>
      <c r="N102" s="208"/>
      <c r="O102" s="208"/>
      <c r="P102" s="209">
        <f>P103+P112</f>
        <v>0</v>
      </c>
      <c r="Q102" s="208"/>
      <c r="R102" s="209">
        <f>R103+R112</f>
        <v>0.011019999999999999</v>
      </c>
      <c r="S102" s="208"/>
      <c r="T102" s="210">
        <f>T103+T112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82</v>
      </c>
      <c r="AT102" s="212" t="s">
        <v>68</v>
      </c>
      <c r="AU102" s="212" t="s">
        <v>69</v>
      </c>
      <c r="AY102" s="211" t="s">
        <v>147</v>
      </c>
      <c r="BK102" s="213">
        <f>BK103+BK112</f>
        <v>0</v>
      </c>
    </row>
    <row r="103" s="12" customFormat="1" ht="22.8" customHeight="1">
      <c r="A103" s="12"/>
      <c r="B103" s="200"/>
      <c r="C103" s="201"/>
      <c r="D103" s="202" t="s">
        <v>68</v>
      </c>
      <c r="E103" s="214" t="s">
        <v>885</v>
      </c>
      <c r="F103" s="214" t="s">
        <v>886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SUM(P104:P111)</f>
        <v>0</v>
      </c>
      <c r="Q103" s="208"/>
      <c r="R103" s="209">
        <f>SUM(R104:R111)</f>
        <v>0.010619999999999999</v>
      </c>
      <c r="S103" s="208"/>
      <c r="T103" s="210">
        <f>SUM(T104:T111)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82</v>
      </c>
      <c r="AT103" s="212" t="s">
        <v>68</v>
      </c>
      <c r="AU103" s="212" t="s">
        <v>76</v>
      </c>
      <c r="AY103" s="211" t="s">
        <v>147</v>
      </c>
      <c r="BK103" s="213">
        <f>SUM(BK104:BK111)</f>
        <v>0</v>
      </c>
    </row>
    <row r="104" s="2" customFormat="1" ht="24.15" customHeight="1">
      <c r="A104" s="41"/>
      <c r="B104" s="42"/>
      <c r="C104" s="216" t="s">
        <v>155</v>
      </c>
      <c r="D104" s="216" t="s">
        <v>150</v>
      </c>
      <c r="E104" s="217" t="s">
        <v>887</v>
      </c>
      <c r="F104" s="218" t="s">
        <v>888</v>
      </c>
      <c r="G104" s="219" t="s">
        <v>219</v>
      </c>
      <c r="H104" s="220">
        <v>4</v>
      </c>
      <c r="I104" s="221"/>
      <c r="J104" s="222">
        <f>ROUND(I104*H104,2)</f>
        <v>0</v>
      </c>
      <c r="K104" s="218" t="s">
        <v>154</v>
      </c>
      <c r="L104" s="47"/>
      <c r="M104" s="223" t="s">
        <v>19</v>
      </c>
      <c r="N104" s="224" t="s">
        <v>41</v>
      </c>
      <c r="O104" s="87"/>
      <c r="P104" s="225">
        <f>O104*H104</f>
        <v>0</v>
      </c>
      <c r="Q104" s="225">
        <v>0.0018799999999999999</v>
      </c>
      <c r="R104" s="225">
        <f>Q104*H104</f>
        <v>0.0075199999999999998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247</v>
      </c>
      <c r="AT104" s="227" t="s">
        <v>150</v>
      </c>
      <c r="AU104" s="227" t="s">
        <v>82</v>
      </c>
      <c r="AY104" s="20" t="s">
        <v>147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82</v>
      </c>
      <c r="BK104" s="228">
        <f>ROUND(I104*H104,2)</f>
        <v>0</v>
      </c>
      <c r="BL104" s="20" t="s">
        <v>247</v>
      </c>
      <c r="BM104" s="227" t="s">
        <v>889</v>
      </c>
    </row>
    <row r="105" s="2" customFormat="1">
      <c r="A105" s="41"/>
      <c r="B105" s="42"/>
      <c r="C105" s="43"/>
      <c r="D105" s="229" t="s">
        <v>157</v>
      </c>
      <c r="E105" s="43"/>
      <c r="F105" s="230" t="s">
        <v>890</v>
      </c>
      <c r="G105" s="43"/>
      <c r="H105" s="43"/>
      <c r="I105" s="231"/>
      <c r="J105" s="43"/>
      <c r="K105" s="43"/>
      <c r="L105" s="47"/>
      <c r="M105" s="232"/>
      <c r="N105" s="23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157</v>
      </c>
      <c r="AU105" s="20" t="s">
        <v>82</v>
      </c>
    </row>
    <row r="106" s="14" customFormat="1">
      <c r="A106" s="14"/>
      <c r="B106" s="245"/>
      <c r="C106" s="246"/>
      <c r="D106" s="236" t="s">
        <v>159</v>
      </c>
      <c r="E106" s="247" t="s">
        <v>19</v>
      </c>
      <c r="F106" s="248" t="s">
        <v>891</v>
      </c>
      <c r="G106" s="246"/>
      <c r="H106" s="249">
        <v>4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159</v>
      </c>
      <c r="AU106" s="255" t="s">
        <v>82</v>
      </c>
      <c r="AV106" s="14" t="s">
        <v>82</v>
      </c>
      <c r="AW106" s="14" t="s">
        <v>31</v>
      </c>
      <c r="AX106" s="14" t="s">
        <v>76</v>
      </c>
      <c r="AY106" s="255" t="s">
        <v>147</v>
      </c>
    </row>
    <row r="107" s="2" customFormat="1" ht="24.15" customHeight="1">
      <c r="A107" s="41"/>
      <c r="B107" s="42"/>
      <c r="C107" s="216" t="s">
        <v>182</v>
      </c>
      <c r="D107" s="216" t="s">
        <v>150</v>
      </c>
      <c r="E107" s="217" t="s">
        <v>892</v>
      </c>
      <c r="F107" s="218" t="s">
        <v>893</v>
      </c>
      <c r="G107" s="219" t="s">
        <v>219</v>
      </c>
      <c r="H107" s="220">
        <v>1</v>
      </c>
      <c r="I107" s="221"/>
      <c r="J107" s="222">
        <f>ROUND(I107*H107,2)</f>
        <v>0</v>
      </c>
      <c r="K107" s="218" t="s">
        <v>154</v>
      </c>
      <c r="L107" s="47"/>
      <c r="M107" s="223" t="s">
        <v>19</v>
      </c>
      <c r="N107" s="224" t="s">
        <v>41</v>
      </c>
      <c r="O107" s="87"/>
      <c r="P107" s="225">
        <f>O107*H107</f>
        <v>0</v>
      </c>
      <c r="Q107" s="225">
        <v>0.0030999999999999999</v>
      </c>
      <c r="R107" s="225">
        <f>Q107*H107</f>
        <v>0.0030999999999999999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247</v>
      </c>
      <c r="AT107" s="227" t="s">
        <v>150</v>
      </c>
      <c r="AU107" s="227" t="s">
        <v>82</v>
      </c>
      <c r="AY107" s="20" t="s">
        <v>147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82</v>
      </c>
      <c r="BK107" s="228">
        <f>ROUND(I107*H107,2)</f>
        <v>0</v>
      </c>
      <c r="BL107" s="20" t="s">
        <v>247</v>
      </c>
      <c r="BM107" s="227" t="s">
        <v>894</v>
      </c>
    </row>
    <row r="108" s="2" customFormat="1">
      <c r="A108" s="41"/>
      <c r="B108" s="42"/>
      <c r="C108" s="43"/>
      <c r="D108" s="229" t="s">
        <v>157</v>
      </c>
      <c r="E108" s="43"/>
      <c r="F108" s="230" t="s">
        <v>895</v>
      </c>
      <c r="G108" s="43"/>
      <c r="H108" s="43"/>
      <c r="I108" s="231"/>
      <c r="J108" s="43"/>
      <c r="K108" s="43"/>
      <c r="L108" s="47"/>
      <c r="M108" s="232"/>
      <c r="N108" s="23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157</v>
      </c>
      <c r="AU108" s="20" t="s">
        <v>82</v>
      </c>
    </row>
    <row r="109" s="14" customFormat="1">
      <c r="A109" s="14"/>
      <c r="B109" s="245"/>
      <c r="C109" s="246"/>
      <c r="D109" s="236" t="s">
        <v>159</v>
      </c>
      <c r="E109" s="247" t="s">
        <v>19</v>
      </c>
      <c r="F109" s="248" t="s">
        <v>896</v>
      </c>
      <c r="G109" s="246"/>
      <c r="H109" s="249">
        <v>1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159</v>
      </c>
      <c r="AU109" s="255" t="s">
        <v>82</v>
      </c>
      <c r="AV109" s="14" t="s">
        <v>82</v>
      </c>
      <c r="AW109" s="14" t="s">
        <v>31</v>
      </c>
      <c r="AX109" s="14" t="s">
        <v>76</v>
      </c>
      <c r="AY109" s="255" t="s">
        <v>147</v>
      </c>
    </row>
    <row r="110" s="2" customFormat="1" ht="24.15" customHeight="1">
      <c r="A110" s="41"/>
      <c r="B110" s="42"/>
      <c r="C110" s="216" t="s">
        <v>188</v>
      </c>
      <c r="D110" s="216" t="s">
        <v>150</v>
      </c>
      <c r="E110" s="217" t="s">
        <v>897</v>
      </c>
      <c r="F110" s="218" t="s">
        <v>898</v>
      </c>
      <c r="G110" s="219" t="s">
        <v>265</v>
      </c>
      <c r="H110" s="220">
        <v>0.010999999999999999</v>
      </c>
      <c r="I110" s="221"/>
      <c r="J110" s="222">
        <f>ROUND(I110*H110,2)</f>
        <v>0</v>
      </c>
      <c r="K110" s="218" t="s">
        <v>154</v>
      </c>
      <c r="L110" s="47"/>
      <c r="M110" s="223" t="s">
        <v>19</v>
      </c>
      <c r="N110" s="224" t="s">
        <v>41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247</v>
      </c>
      <c r="AT110" s="227" t="s">
        <v>150</v>
      </c>
      <c r="AU110" s="227" t="s">
        <v>82</v>
      </c>
      <c r="AY110" s="20" t="s">
        <v>147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82</v>
      </c>
      <c r="BK110" s="228">
        <f>ROUND(I110*H110,2)</f>
        <v>0</v>
      </c>
      <c r="BL110" s="20" t="s">
        <v>247</v>
      </c>
      <c r="BM110" s="227" t="s">
        <v>899</v>
      </c>
    </row>
    <row r="111" s="2" customFormat="1">
      <c r="A111" s="41"/>
      <c r="B111" s="42"/>
      <c r="C111" s="43"/>
      <c r="D111" s="229" t="s">
        <v>157</v>
      </c>
      <c r="E111" s="43"/>
      <c r="F111" s="230" t="s">
        <v>900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157</v>
      </c>
      <c r="AU111" s="20" t="s">
        <v>82</v>
      </c>
    </row>
    <row r="112" s="12" customFormat="1" ht="22.8" customHeight="1">
      <c r="A112" s="12"/>
      <c r="B112" s="200"/>
      <c r="C112" s="201"/>
      <c r="D112" s="202" t="s">
        <v>68</v>
      </c>
      <c r="E112" s="214" t="s">
        <v>901</v>
      </c>
      <c r="F112" s="214" t="s">
        <v>902</v>
      </c>
      <c r="G112" s="201"/>
      <c r="H112" s="201"/>
      <c r="I112" s="204"/>
      <c r="J112" s="215">
        <f>BK112</f>
        <v>0</v>
      </c>
      <c r="K112" s="201"/>
      <c r="L112" s="206"/>
      <c r="M112" s="207"/>
      <c r="N112" s="208"/>
      <c r="O112" s="208"/>
      <c r="P112" s="209">
        <f>SUM(P113:P116)</f>
        <v>0</v>
      </c>
      <c r="Q112" s="208"/>
      <c r="R112" s="209">
        <f>SUM(R113:R116)</f>
        <v>0.00040000000000000002</v>
      </c>
      <c r="S112" s="208"/>
      <c r="T112" s="210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1" t="s">
        <v>82</v>
      </c>
      <c r="AT112" s="212" t="s">
        <v>68</v>
      </c>
      <c r="AU112" s="212" t="s">
        <v>76</v>
      </c>
      <c r="AY112" s="211" t="s">
        <v>147</v>
      </c>
      <c r="BK112" s="213">
        <f>SUM(BK113:BK116)</f>
        <v>0</v>
      </c>
    </row>
    <row r="113" s="2" customFormat="1" ht="16.5" customHeight="1">
      <c r="A113" s="41"/>
      <c r="B113" s="42"/>
      <c r="C113" s="216" t="s">
        <v>194</v>
      </c>
      <c r="D113" s="216" t="s">
        <v>150</v>
      </c>
      <c r="E113" s="217" t="s">
        <v>903</v>
      </c>
      <c r="F113" s="218" t="s">
        <v>904</v>
      </c>
      <c r="G113" s="219" t="s">
        <v>219</v>
      </c>
      <c r="H113" s="220">
        <v>4</v>
      </c>
      <c r="I113" s="221"/>
      <c r="J113" s="222">
        <f>ROUND(I113*H113,2)</f>
        <v>0</v>
      </c>
      <c r="K113" s="218" t="s">
        <v>154</v>
      </c>
      <c r="L113" s="47"/>
      <c r="M113" s="223" t="s">
        <v>19</v>
      </c>
      <c r="N113" s="224" t="s">
        <v>41</v>
      </c>
      <c r="O113" s="87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247</v>
      </c>
      <c r="AT113" s="227" t="s">
        <v>150</v>
      </c>
      <c r="AU113" s="227" t="s">
        <v>82</v>
      </c>
      <c r="AY113" s="20" t="s">
        <v>147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82</v>
      </c>
      <c r="BK113" s="228">
        <f>ROUND(I113*H113,2)</f>
        <v>0</v>
      </c>
      <c r="BL113" s="20" t="s">
        <v>247</v>
      </c>
      <c r="BM113" s="227" t="s">
        <v>905</v>
      </c>
    </row>
    <row r="114" s="2" customFormat="1">
      <c r="A114" s="41"/>
      <c r="B114" s="42"/>
      <c r="C114" s="43"/>
      <c r="D114" s="229" t="s">
        <v>157</v>
      </c>
      <c r="E114" s="43"/>
      <c r="F114" s="230" t="s">
        <v>906</v>
      </c>
      <c r="G114" s="43"/>
      <c r="H114" s="43"/>
      <c r="I114" s="231"/>
      <c r="J114" s="43"/>
      <c r="K114" s="43"/>
      <c r="L114" s="47"/>
      <c r="M114" s="232"/>
      <c r="N114" s="23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157</v>
      </c>
      <c r="AU114" s="20" t="s">
        <v>82</v>
      </c>
    </row>
    <row r="115" s="14" customFormat="1">
      <c r="A115" s="14"/>
      <c r="B115" s="245"/>
      <c r="C115" s="246"/>
      <c r="D115" s="236" t="s">
        <v>159</v>
      </c>
      <c r="E115" s="247" t="s">
        <v>19</v>
      </c>
      <c r="F115" s="248" t="s">
        <v>907</v>
      </c>
      <c r="G115" s="246"/>
      <c r="H115" s="249">
        <v>4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159</v>
      </c>
      <c r="AU115" s="255" t="s">
        <v>82</v>
      </c>
      <c r="AV115" s="14" t="s">
        <v>82</v>
      </c>
      <c r="AW115" s="14" t="s">
        <v>31</v>
      </c>
      <c r="AX115" s="14" t="s">
        <v>76</v>
      </c>
      <c r="AY115" s="255" t="s">
        <v>147</v>
      </c>
    </row>
    <row r="116" s="2" customFormat="1" ht="16.5" customHeight="1">
      <c r="A116" s="41"/>
      <c r="B116" s="42"/>
      <c r="C116" s="270" t="s">
        <v>200</v>
      </c>
      <c r="D116" s="270" t="s">
        <v>468</v>
      </c>
      <c r="E116" s="271" t="s">
        <v>908</v>
      </c>
      <c r="F116" s="272" t="s">
        <v>909</v>
      </c>
      <c r="G116" s="273" t="s">
        <v>219</v>
      </c>
      <c r="H116" s="274">
        <v>4</v>
      </c>
      <c r="I116" s="275"/>
      <c r="J116" s="276">
        <f>ROUND(I116*H116,2)</f>
        <v>0</v>
      </c>
      <c r="K116" s="272" t="s">
        <v>154</v>
      </c>
      <c r="L116" s="277"/>
      <c r="M116" s="295" t="s">
        <v>19</v>
      </c>
      <c r="N116" s="296" t="s">
        <v>41</v>
      </c>
      <c r="O116" s="293"/>
      <c r="P116" s="297">
        <f>O116*H116</f>
        <v>0</v>
      </c>
      <c r="Q116" s="297">
        <v>0.00010000000000000001</v>
      </c>
      <c r="R116" s="297">
        <f>Q116*H116</f>
        <v>0.00040000000000000002</v>
      </c>
      <c r="S116" s="297">
        <v>0</v>
      </c>
      <c r="T116" s="29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357</v>
      </c>
      <c r="AT116" s="227" t="s">
        <v>468</v>
      </c>
      <c r="AU116" s="227" t="s">
        <v>82</v>
      </c>
      <c r="AY116" s="20" t="s">
        <v>147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82</v>
      </c>
      <c r="BK116" s="228">
        <f>ROUND(I116*H116,2)</f>
        <v>0</v>
      </c>
      <c r="BL116" s="20" t="s">
        <v>247</v>
      </c>
      <c r="BM116" s="227" t="s">
        <v>910</v>
      </c>
    </row>
    <row r="117" s="2" customFormat="1" ht="6.96" customHeight="1">
      <c r="A117" s="41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47"/>
      <c r="M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</sheetData>
  <sheetProtection sheet="1" autoFilter="0" formatColumns="0" formatRows="0" objects="1" scenarios="1" spinCount="100000" saltValue="CAS4tgr+Mb0pHdM/Fqx1YkV+oryZSUYj6axdKajx7vMoKarp1Q3tSFiUOQODBPC/3eRHKx78W4GX9lfa1ykG1g==" hashValue="VlFysmQHLuS7oAMZX33WDnQBbpQ1DmPCzBf/wKyHzTwydAp+aoJUd0PfqYSzwDm/uDy9LE5RN1puOx8OT6MiWQ==" algorithmName="SHA-512" password="CC35"/>
  <autoFilter ref="C90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953943211"/>
    <hyperlink ref="F101" r:id="rId2" display="https://podminky.urs.cz/item/CS_URS_2025_01/998018002"/>
    <hyperlink ref="F105" r:id="rId3" display="https://podminky.urs.cz/item/CS_URS_2025_01/727111001"/>
    <hyperlink ref="F108" r:id="rId4" display="https://podminky.urs.cz/item/CS_URS_2025_01/727111003"/>
    <hyperlink ref="F111" r:id="rId5" display="https://podminky.urs.cz/item/CS_URS_2025_01/998727121"/>
    <hyperlink ref="F114" r:id="rId6" display="https://podminky.urs.cz/item/CS_URS_2025_01/742210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76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Vlkaneč - výpravní budova č. pop. 45 - Schodiště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911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912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12. 5. 2025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ROUND((SUM(BE91:BE140)),  2)</f>
        <v>0</v>
      </c>
      <c r="G35" s="41"/>
      <c r="H35" s="41"/>
      <c r="I35" s="161">
        <v>0.20999999999999999</v>
      </c>
      <c r="J35" s="160">
        <f>ROUND(((SUM(BE91:BE140))*I35),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ROUND((SUM(BF91:BF140)),  2)</f>
        <v>0</v>
      </c>
      <c r="G36" s="41"/>
      <c r="H36" s="41"/>
      <c r="I36" s="161">
        <v>0.12</v>
      </c>
      <c r="J36" s="160">
        <f>ROUND(((SUM(BF91:BF140))*I36),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ROUND((SUM(BG91:BG140)),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ROUND((SUM(BH91:BH140)),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ROUND((SUM(BI91:BI140)),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113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Vlkaneč - výpravní budova č. pop. 45 - Schodiště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911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501 - ASŘ demontáže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12. 5. 2025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114</v>
      </c>
      <c r="D61" s="175"/>
      <c r="E61" s="175"/>
      <c r="F61" s="175"/>
      <c r="G61" s="175"/>
      <c r="H61" s="175"/>
      <c r="I61" s="175"/>
      <c r="J61" s="176" t="s">
        <v>115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116</v>
      </c>
    </row>
    <row r="64" s="9" customFormat="1" ht="24.96" customHeight="1">
      <c r="A64" s="9"/>
      <c r="B64" s="178"/>
      <c r="C64" s="179"/>
      <c r="D64" s="180" t="s">
        <v>117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118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119</v>
      </c>
      <c r="E66" s="186"/>
      <c r="F66" s="186"/>
      <c r="G66" s="186"/>
      <c r="H66" s="186"/>
      <c r="I66" s="186"/>
      <c r="J66" s="187">
        <f>J103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120</v>
      </c>
      <c r="E67" s="181"/>
      <c r="F67" s="181"/>
      <c r="G67" s="181"/>
      <c r="H67" s="181"/>
      <c r="I67" s="181"/>
      <c r="J67" s="182">
        <f>J115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4"/>
      <c r="C68" s="128"/>
      <c r="D68" s="185" t="s">
        <v>913</v>
      </c>
      <c r="E68" s="186"/>
      <c r="F68" s="186"/>
      <c r="G68" s="186"/>
      <c r="H68" s="186"/>
      <c r="I68" s="186"/>
      <c r="J68" s="187">
        <f>J116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914</v>
      </c>
      <c r="E69" s="186"/>
      <c r="F69" s="186"/>
      <c r="G69" s="186"/>
      <c r="H69" s="186"/>
      <c r="I69" s="186"/>
      <c r="J69" s="187">
        <f>J120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132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Vlkaneč - výpravní budova č. pop. 45 - Schodiště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109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911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111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501 - ASŘ demontáže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 xml:space="preserve"> </v>
      </c>
      <c r="G85" s="43"/>
      <c r="H85" s="43"/>
      <c r="I85" s="35" t="s">
        <v>23</v>
      </c>
      <c r="J85" s="75" t="str">
        <f>IF(J14="","",J14)</f>
        <v>12. 5. 2025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25</v>
      </c>
      <c r="D87" s="43"/>
      <c r="E87" s="43"/>
      <c r="F87" s="30" t="str">
        <f>E17</f>
        <v xml:space="preserve"> </v>
      </c>
      <c r="G87" s="43"/>
      <c r="H87" s="43"/>
      <c r="I87" s="35" t="s">
        <v>30</v>
      </c>
      <c r="J87" s="39" t="str">
        <f>E23</f>
        <v xml:space="preserve"> 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28</v>
      </c>
      <c r="D88" s="43"/>
      <c r="E88" s="43"/>
      <c r="F88" s="30" t="str">
        <f>IF(E20="","",E20)</f>
        <v>Vyplň údaj</v>
      </c>
      <c r="G88" s="43"/>
      <c r="H88" s="43"/>
      <c r="I88" s="35" t="s">
        <v>32</v>
      </c>
      <c r="J88" s="39" t="str">
        <f>E26</f>
        <v xml:space="preserve"> 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133</v>
      </c>
      <c r="D90" s="192" t="s">
        <v>54</v>
      </c>
      <c r="E90" s="192" t="s">
        <v>50</v>
      </c>
      <c r="F90" s="192" t="s">
        <v>51</v>
      </c>
      <c r="G90" s="192" t="s">
        <v>134</v>
      </c>
      <c r="H90" s="192" t="s">
        <v>135</v>
      </c>
      <c r="I90" s="192" t="s">
        <v>136</v>
      </c>
      <c r="J90" s="192" t="s">
        <v>115</v>
      </c>
      <c r="K90" s="193" t="s">
        <v>137</v>
      </c>
      <c r="L90" s="194"/>
      <c r="M90" s="95" t="s">
        <v>19</v>
      </c>
      <c r="N90" s="96" t="s">
        <v>39</v>
      </c>
      <c r="O90" s="96" t="s">
        <v>138</v>
      </c>
      <c r="P90" s="96" t="s">
        <v>139</v>
      </c>
      <c r="Q90" s="96" t="s">
        <v>140</v>
      </c>
      <c r="R90" s="96" t="s">
        <v>141</v>
      </c>
      <c r="S90" s="96" t="s">
        <v>142</v>
      </c>
      <c r="T90" s="97" t="s">
        <v>143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144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P92+P115</f>
        <v>0</v>
      </c>
      <c r="Q91" s="99"/>
      <c r="R91" s="197">
        <f>R92+R115</f>
        <v>0.00026459999999999998</v>
      </c>
      <c r="S91" s="99"/>
      <c r="T91" s="198">
        <f>T92+T115</f>
        <v>0.73152100000000009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68</v>
      </c>
      <c r="AU91" s="20" t="s">
        <v>116</v>
      </c>
      <c r="BK91" s="199">
        <f>BK92+BK115</f>
        <v>0</v>
      </c>
    </row>
    <row r="92" s="12" customFormat="1" ht="25.92" customHeight="1">
      <c r="A92" s="12"/>
      <c r="B92" s="200"/>
      <c r="C92" s="201"/>
      <c r="D92" s="202" t="s">
        <v>68</v>
      </c>
      <c r="E92" s="203" t="s">
        <v>145</v>
      </c>
      <c r="F92" s="203" t="s">
        <v>146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P93+P103</f>
        <v>0</v>
      </c>
      <c r="Q92" s="208"/>
      <c r="R92" s="209">
        <f>R93+R103</f>
        <v>0.00026459999999999998</v>
      </c>
      <c r="S92" s="208"/>
      <c r="T92" s="210">
        <f>T93+T103</f>
        <v>0.22452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76</v>
      </c>
      <c r="AT92" s="212" t="s">
        <v>68</v>
      </c>
      <c r="AU92" s="212" t="s">
        <v>69</v>
      </c>
      <c r="AY92" s="211" t="s">
        <v>147</v>
      </c>
      <c r="BK92" s="213">
        <f>BK93+BK103</f>
        <v>0</v>
      </c>
    </row>
    <row r="93" s="12" customFormat="1" ht="22.8" customHeight="1">
      <c r="A93" s="12"/>
      <c r="B93" s="200"/>
      <c r="C93" s="201"/>
      <c r="D93" s="202" t="s">
        <v>68</v>
      </c>
      <c r="E93" s="214" t="s">
        <v>148</v>
      </c>
      <c r="F93" s="214" t="s">
        <v>149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SUM(P94:P102)</f>
        <v>0</v>
      </c>
      <c r="Q93" s="208"/>
      <c r="R93" s="209">
        <f>SUM(R94:R102)</f>
        <v>0.00026459999999999998</v>
      </c>
      <c r="S93" s="208"/>
      <c r="T93" s="210">
        <f>SUM(T94:T102)</f>
        <v>0.22452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76</v>
      </c>
      <c r="AT93" s="212" t="s">
        <v>68</v>
      </c>
      <c r="AU93" s="212" t="s">
        <v>76</v>
      </c>
      <c r="AY93" s="211" t="s">
        <v>147</v>
      </c>
      <c r="BK93" s="213">
        <f>SUM(BK94:BK102)</f>
        <v>0</v>
      </c>
    </row>
    <row r="94" s="2" customFormat="1" ht="24.15" customHeight="1">
      <c r="A94" s="41"/>
      <c r="B94" s="42"/>
      <c r="C94" s="216" t="s">
        <v>76</v>
      </c>
      <c r="D94" s="216" t="s">
        <v>150</v>
      </c>
      <c r="E94" s="217" t="s">
        <v>915</v>
      </c>
      <c r="F94" s="218" t="s">
        <v>916</v>
      </c>
      <c r="G94" s="219" t="s">
        <v>231</v>
      </c>
      <c r="H94" s="220">
        <v>0.17999999999999999</v>
      </c>
      <c r="I94" s="221"/>
      <c r="J94" s="222">
        <f>ROUND(I94*H94,2)</f>
        <v>0</v>
      </c>
      <c r="K94" s="218" t="s">
        <v>154</v>
      </c>
      <c r="L94" s="47"/>
      <c r="M94" s="223" t="s">
        <v>19</v>
      </c>
      <c r="N94" s="224" t="s">
        <v>41</v>
      </c>
      <c r="O94" s="87"/>
      <c r="P94" s="225">
        <f>O94*H94</f>
        <v>0</v>
      </c>
      <c r="Q94" s="225">
        <v>0.00147</v>
      </c>
      <c r="R94" s="225">
        <f>Q94*H94</f>
        <v>0.00026459999999999998</v>
      </c>
      <c r="S94" s="225">
        <v>0.039</v>
      </c>
      <c r="T94" s="226">
        <f>S94*H94</f>
        <v>0.0070199999999999993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155</v>
      </c>
      <c r="AT94" s="227" t="s">
        <v>150</v>
      </c>
      <c r="AU94" s="227" t="s">
        <v>82</v>
      </c>
      <c r="AY94" s="20" t="s">
        <v>147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82</v>
      </c>
      <c r="BK94" s="228">
        <f>ROUND(I94*H94,2)</f>
        <v>0</v>
      </c>
      <c r="BL94" s="20" t="s">
        <v>155</v>
      </c>
      <c r="BM94" s="227" t="s">
        <v>917</v>
      </c>
    </row>
    <row r="95" s="2" customFormat="1">
      <c r="A95" s="41"/>
      <c r="B95" s="42"/>
      <c r="C95" s="43"/>
      <c r="D95" s="229" t="s">
        <v>157</v>
      </c>
      <c r="E95" s="43"/>
      <c r="F95" s="230" t="s">
        <v>918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157</v>
      </c>
      <c r="AU95" s="20" t="s">
        <v>82</v>
      </c>
    </row>
    <row r="96" s="14" customFormat="1">
      <c r="A96" s="14"/>
      <c r="B96" s="245"/>
      <c r="C96" s="246"/>
      <c r="D96" s="236" t="s">
        <v>159</v>
      </c>
      <c r="E96" s="247" t="s">
        <v>19</v>
      </c>
      <c r="F96" s="248" t="s">
        <v>919</v>
      </c>
      <c r="G96" s="246"/>
      <c r="H96" s="249">
        <v>0.17999999999999999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159</v>
      </c>
      <c r="AU96" s="255" t="s">
        <v>82</v>
      </c>
      <c r="AV96" s="14" t="s">
        <v>82</v>
      </c>
      <c r="AW96" s="14" t="s">
        <v>31</v>
      </c>
      <c r="AX96" s="14" t="s">
        <v>76</v>
      </c>
      <c r="AY96" s="255" t="s">
        <v>147</v>
      </c>
    </row>
    <row r="97" s="2" customFormat="1" ht="24.15" customHeight="1">
      <c r="A97" s="41"/>
      <c r="B97" s="42"/>
      <c r="C97" s="216" t="s">
        <v>82</v>
      </c>
      <c r="D97" s="216" t="s">
        <v>150</v>
      </c>
      <c r="E97" s="217" t="s">
        <v>920</v>
      </c>
      <c r="F97" s="218" t="s">
        <v>921</v>
      </c>
      <c r="G97" s="219" t="s">
        <v>231</v>
      </c>
      <c r="H97" s="220">
        <v>8.5</v>
      </c>
      <c r="I97" s="221"/>
      <c r="J97" s="222">
        <f>ROUND(I97*H97,2)</f>
        <v>0</v>
      </c>
      <c r="K97" s="218" t="s">
        <v>154</v>
      </c>
      <c r="L97" s="47"/>
      <c r="M97" s="223" t="s">
        <v>19</v>
      </c>
      <c r="N97" s="224" t="s">
        <v>41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0.001</v>
      </c>
      <c r="T97" s="226">
        <f>S97*H97</f>
        <v>0.0085000000000000006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155</v>
      </c>
      <c r="AT97" s="227" t="s">
        <v>150</v>
      </c>
      <c r="AU97" s="227" t="s">
        <v>82</v>
      </c>
      <c r="AY97" s="20" t="s">
        <v>147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82</v>
      </c>
      <c r="BK97" s="228">
        <f>ROUND(I97*H97,2)</f>
        <v>0</v>
      </c>
      <c r="BL97" s="20" t="s">
        <v>155</v>
      </c>
      <c r="BM97" s="227" t="s">
        <v>922</v>
      </c>
    </row>
    <row r="98" s="2" customFormat="1">
      <c r="A98" s="41"/>
      <c r="B98" s="42"/>
      <c r="C98" s="43"/>
      <c r="D98" s="229" t="s">
        <v>157</v>
      </c>
      <c r="E98" s="43"/>
      <c r="F98" s="230" t="s">
        <v>923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157</v>
      </c>
      <c r="AU98" s="20" t="s">
        <v>82</v>
      </c>
    </row>
    <row r="99" s="14" customFormat="1">
      <c r="A99" s="14"/>
      <c r="B99" s="245"/>
      <c r="C99" s="246"/>
      <c r="D99" s="236" t="s">
        <v>159</v>
      </c>
      <c r="E99" s="247" t="s">
        <v>19</v>
      </c>
      <c r="F99" s="248" t="s">
        <v>924</v>
      </c>
      <c r="G99" s="246"/>
      <c r="H99" s="249">
        <v>8.5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159</v>
      </c>
      <c r="AU99" s="255" t="s">
        <v>82</v>
      </c>
      <c r="AV99" s="14" t="s">
        <v>82</v>
      </c>
      <c r="AW99" s="14" t="s">
        <v>31</v>
      </c>
      <c r="AX99" s="14" t="s">
        <v>76</v>
      </c>
      <c r="AY99" s="255" t="s">
        <v>147</v>
      </c>
    </row>
    <row r="100" s="2" customFormat="1" ht="24.15" customHeight="1">
      <c r="A100" s="41"/>
      <c r="B100" s="42"/>
      <c r="C100" s="216" t="s">
        <v>103</v>
      </c>
      <c r="D100" s="216" t="s">
        <v>150</v>
      </c>
      <c r="E100" s="217" t="s">
        <v>925</v>
      </c>
      <c r="F100" s="218" t="s">
        <v>926</v>
      </c>
      <c r="G100" s="219" t="s">
        <v>231</v>
      </c>
      <c r="H100" s="220">
        <v>9.5</v>
      </c>
      <c r="I100" s="221"/>
      <c r="J100" s="222">
        <f>ROUND(I100*H100,2)</f>
        <v>0</v>
      </c>
      <c r="K100" s="218" t="s">
        <v>154</v>
      </c>
      <c r="L100" s="47"/>
      <c r="M100" s="223" t="s">
        <v>19</v>
      </c>
      <c r="N100" s="224" t="s">
        <v>41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0.021999999999999999</v>
      </c>
      <c r="T100" s="226">
        <f>S100*H100</f>
        <v>0.20899999999999999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155</v>
      </c>
      <c r="AT100" s="227" t="s">
        <v>150</v>
      </c>
      <c r="AU100" s="227" t="s">
        <v>82</v>
      </c>
      <c r="AY100" s="20" t="s">
        <v>147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82</v>
      </c>
      <c r="BK100" s="228">
        <f>ROUND(I100*H100,2)</f>
        <v>0</v>
      </c>
      <c r="BL100" s="20" t="s">
        <v>155</v>
      </c>
      <c r="BM100" s="227" t="s">
        <v>927</v>
      </c>
    </row>
    <row r="101" s="2" customFormat="1">
      <c r="A101" s="41"/>
      <c r="B101" s="42"/>
      <c r="C101" s="43"/>
      <c r="D101" s="229" t="s">
        <v>157</v>
      </c>
      <c r="E101" s="43"/>
      <c r="F101" s="230" t="s">
        <v>928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82</v>
      </c>
    </row>
    <row r="102" s="14" customFormat="1">
      <c r="A102" s="14"/>
      <c r="B102" s="245"/>
      <c r="C102" s="246"/>
      <c r="D102" s="236" t="s">
        <v>159</v>
      </c>
      <c r="E102" s="247" t="s">
        <v>19</v>
      </c>
      <c r="F102" s="248" t="s">
        <v>929</v>
      </c>
      <c r="G102" s="246"/>
      <c r="H102" s="249">
        <v>9.5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159</v>
      </c>
      <c r="AU102" s="255" t="s">
        <v>82</v>
      </c>
      <c r="AV102" s="14" t="s">
        <v>82</v>
      </c>
      <c r="AW102" s="14" t="s">
        <v>31</v>
      </c>
      <c r="AX102" s="14" t="s">
        <v>76</v>
      </c>
      <c r="AY102" s="255" t="s">
        <v>147</v>
      </c>
    </row>
    <row r="103" s="12" customFormat="1" ht="22.8" customHeight="1">
      <c r="A103" s="12"/>
      <c r="B103" s="200"/>
      <c r="C103" s="201"/>
      <c r="D103" s="202" t="s">
        <v>68</v>
      </c>
      <c r="E103" s="214" t="s">
        <v>254</v>
      </c>
      <c r="F103" s="214" t="s">
        <v>255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SUM(P104:P114)</f>
        <v>0</v>
      </c>
      <c r="Q103" s="208"/>
      <c r="R103" s="209">
        <f>SUM(R104:R114)</f>
        <v>0</v>
      </c>
      <c r="S103" s="208"/>
      <c r="T103" s="210">
        <f>SUM(T104:T114)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76</v>
      </c>
      <c r="AT103" s="212" t="s">
        <v>68</v>
      </c>
      <c r="AU103" s="212" t="s">
        <v>76</v>
      </c>
      <c r="AY103" s="211" t="s">
        <v>147</v>
      </c>
      <c r="BK103" s="213">
        <f>SUM(BK104:BK114)</f>
        <v>0</v>
      </c>
    </row>
    <row r="104" s="2" customFormat="1" ht="24.15" customHeight="1">
      <c r="A104" s="41"/>
      <c r="B104" s="42"/>
      <c r="C104" s="216" t="s">
        <v>155</v>
      </c>
      <c r="D104" s="216" t="s">
        <v>150</v>
      </c>
      <c r="E104" s="217" t="s">
        <v>930</v>
      </c>
      <c r="F104" s="218" t="s">
        <v>931</v>
      </c>
      <c r="G104" s="219" t="s">
        <v>265</v>
      </c>
      <c r="H104" s="220">
        <v>0.73199999999999998</v>
      </c>
      <c r="I104" s="221"/>
      <c r="J104" s="222">
        <f>ROUND(I104*H104,2)</f>
        <v>0</v>
      </c>
      <c r="K104" s="218" t="s">
        <v>154</v>
      </c>
      <c r="L104" s="47"/>
      <c r="M104" s="223" t="s">
        <v>19</v>
      </c>
      <c r="N104" s="224" t="s">
        <v>41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155</v>
      </c>
      <c r="AT104" s="227" t="s">
        <v>150</v>
      </c>
      <c r="AU104" s="227" t="s">
        <v>82</v>
      </c>
      <c r="AY104" s="20" t="s">
        <v>147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82</v>
      </c>
      <c r="BK104" s="228">
        <f>ROUND(I104*H104,2)</f>
        <v>0</v>
      </c>
      <c r="BL104" s="20" t="s">
        <v>155</v>
      </c>
      <c r="BM104" s="227" t="s">
        <v>932</v>
      </c>
    </row>
    <row r="105" s="2" customFormat="1">
      <c r="A105" s="41"/>
      <c r="B105" s="42"/>
      <c r="C105" s="43"/>
      <c r="D105" s="229" t="s">
        <v>157</v>
      </c>
      <c r="E105" s="43"/>
      <c r="F105" s="230" t="s">
        <v>933</v>
      </c>
      <c r="G105" s="43"/>
      <c r="H105" s="43"/>
      <c r="I105" s="231"/>
      <c r="J105" s="43"/>
      <c r="K105" s="43"/>
      <c r="L105" s="47"/>
      <c r="M105" s="232"/>
      <c r="N105" s="23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157</v>
      </c>
      <c r="AU105" s="20" t="s">
        <v>82</v>
      </c>
    </row>
    <row r="106" s="2" customFormat="1" ht="21.75" customHeight="1">
      <c r="A106" s="41"/>
      <c r="B106" s="42"/>
      <c r="C106" s="216" t="s">
        <v>182</v>
      </c>
      <c r="D106" s="216" t="s">
        <v>150</v>
      </c>
      <c r="E106" s="217" t="s">
        <v>269</v>
      </c>
      <c r="F106" s="218" t="s">
        <v>270</v>
      </c>
      <c r="G106" s="219" t="s">
        <v>265</v>
      </c>
      <c r="H106" s="220">
        <v>0.73199999999999998</v>
      </c>
      <c r="I106" s="221"/>
      <c r="J106" s="222">
        <f>ROUND(I106*H106,2)</f>
        <v>0</v>
      </c>
      <c r="K106" s="218" t="s">
        <v>154</v>
      </c>
      <c r="L106" s="47"/>
      <c r="M106" s="223" t="s">
        <v>19</v>
      </c>
      <c r="N106" s="224" t="s">
        <v>41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155</v>
      </c>
      <c r="AT106" s="227" t="s">
        <v>150</v>
      </c>
      <c r="AU106" s="227" t="s">
        <v>82</v>
      </c>
      <c r="AY106" s="20" t="s">
        <v>147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82</v>
      </c>
      <c r="BK106" s="228">
        <f>ROUND(I106*H106,2)</f>
        <v>0</v>
      </c>
      <c r="BL106" s="20" t="s">
        <v>155</v>
      </c>
      <c r="BM106" s="227" t="s">
        <v>934</v>
      </c>
    </row>
    <row r="107" s="2" customFormat="1">
      <c r="A107" s="41"/>
      <c r="B107" s="42"/>
      <c r="C107" s="43"/>
      <c r="D107" s="229" t="s">
        <v>157</v>
      </c>
      <c r="E107" s="43"/>
      <c r="F107" s="230" t="s">
        <v>272</v>
      </c>
      <c r="G107" s="43"/>
      <c r="H107" s="43"/>
      <c r="I107" s="231"/>
      <c r="J107" s="43"/>
      <c r="K107" s="43"/>
      <c r="L107" s="47"/>
      <c r="M107" s="232"/>
      <c r="N107" s="23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157</v>
      </c>
      <c r="AU107" s="20" t="s">
        <v>82</v>
      </c>
    </row>
    <row r="108" s="2" customFormat="1" ht="24.15" customHeight="1">
      <c r="A108" s="41"/>
      <c r="B108" s="42"/>
      <c r="C108" s="216" t="s">
        <v>188</v>
      </c>
      <c r="D108" s="216" t="s">
        <v>150</v>
      </c>
      <c r="E108" s="217" t="s">
        <v>274</v>
      </c>
      <c r="F108" s="218" t="s">
        <v>275</v>
      </c>
      <c r="G108" s="219" t="s">
        <v>265</v>
      </c>
      <c r="H108" s="220">
        <v>6.5880000000000001</v>
      </c>
      <c r="I108" s="221"/>
      <c r="J108" s="222">
        <f>ROUND(I108*H108,2)</f>
        <v>0</v>
      </c>
      <c r="K108" s="218" t="s">
        <v>154</v>
      </c>
      <c r="L108" s="47"/>
      <c r="M108" s="223" t="s">
        <v>19</v>
      </c>
      <c r="N108" s="224" t="s">
        <v>41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155</v>
      </c>
      <c r="AT108" s="227" t="s">
        <v>150</v>
      </c>
      <c r="AU108" s="227" t="s">
        <v>82</v>
      </c>
      <c r="AY108" s="20" t="s">
        <v>147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82</v>
      </c>
      <c r="BK108" s="228">
        <f>ROUND(I108*H108,2)</f>
        <v>0</v>
      </c>
      <c r="BL108" s="20" t="s">
        <v>155</v>
      </c>
      <c r="BM108" s="227" t="s">
        <v>935</v>
      </c>
    </row>
    <row r="109" s="2" customFormat="1">
      <c r="A109" s="41"/>
      <c r="B109" s="42"/>
      <c r="C109" s="43"/>
      <c r="D109" s="229" t="s">
        <v>157</v>
      </c>
      <c r="E109" s="43"/>
      <c r="F109" s="230" t="s">
        <v>277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157</v>
      </c>
      <c r="AU109" s="20" t="s">
        <v>82</v>
      </c>
    </row>
    <row r="110" s="14" customFormat="1">
      <c r="A110" s="14"/>
      <c r="B110" s="245"/>
      <c r="C110" s="246"/>
      <c r="D110" s="236" t="s">
        <v>159</v>
      </c>
      <c r="E110" s="247" t="s">
        <v>19</v>
      </c>
      <c r="F110" s="248" t="s">
        <v>936</v>
      </c>
      <c r="G110" s="246"/>
      <c r="H110" s="249">
        <v>6.5880000000000001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159</v>
      </c>
      <c r="AU110" s="255" t="s">
        <v>82</v>
      </c>
      <c r="AV110" s="14" t="s">
        <v>82</v>
      </c>
      <c r="AW110" s="14" t="s">
        <v>31</v>
      </c>
      <c r="AX110" s="14" t="s">
        <v>76</v>
      </c>
      <c r="AY110" s="255" t="s">
        <v>147</v>
      </c>
    </row>
    <row r="111" s="2" customFormat="1" ht="24.15" customHeight="1">
      <c r="A111" s="41"/>
      <c r="B111" s="42"/>
      <c r="C111" s="216" t="s">
        <v>194</v>
      </c>
      <c r="D111" s="216" t="s">
        <v>150</v>
      </c>
      <c r="E111" s="217" t="s">
        <v>937</v>
      </c>
      <c r="F111" s="218" t="s">
        <v>938</v>
      </c>
      <c r="G111" s="219" t="s">
        <v>265</v>
      </c>
      <c r="H111" s="220">
        <v>0.22500000000000001</v>
      </c>
      <c r="I111" s="221"/>
      <c r="J111" s="222">
        <f>ROUND(I111*H111,2)</f>
        <v>0</v>
      </c>
      <c r="K111" s="218" t="s">
        <v>154</v>
      </c>
      <c r="L111" s="47"/>
      <c r="M111" s="223" t="s">
        <v>19</v>
      </c>
      <c r="N111" s="224" t="s">
        <v>41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155</v>
      </c>
      <c r="AT111" s="227" t="s">
        <v>150</v>
      </c>
      <c r="AU111" s="227" t="s">
        <v>82</v>
      </c>
      <c r="AY111" s="20" t="s">
        <v>147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82</v>
      </c>
      <c r="BK111" s="228">
        <f>ROUND(I111*H111,2)</f>
        <v>0</v>
      </c>
      <c r="BL111" s="20" t="s">
        <v>155</v>
      </c>
      <c r="BM111" s="227" t="s">
        <v>939</v>
      </c>
    </row>
    <row r="112" s="2" customFormat="1">
      <c r="A112" s="41"/>
      <c r="B112" s="42"/>
      <c r="C112" s="43"/>
      <c r="D112" s="229" t="s">
        <v>157</v>
      </c>
      <c r="E112" s="43"/>
      <c r="F112" s="230" t="s">
        <v>940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157</v>
      </c>
      <c r="AU112" s="20" t="s">
        <v>82</v>
      </c>
    </row>
    <row r="113" s="2" customFormat="1" ht="24.15" customHeight="1">
      <c r="A113" s="41"/>
      <c r="B113" s="42"/>
      <c r="C113" s="216" t="s">
        <v>200</v>
      </c>
      <c r="D113" s="216" t="s">
        <v>150</v>
      </c>
      <c r="E113" s="217" t="s">
        <v>941</v>
      </c>
      <c r="F113" s="218" t="s">
        <v>942</v>
      </c>
      <c r="G113" s="219" t="s">
        <v>265</v>
      </c>
      <c r="H113" s="220">
        <v>0.031</v>
      </c>
      <c r="I113" s="221"/>
      <c r="J113" s="222">
        <f>ROUND(I113*H113,2)</f>
        <v>0</v>
      </c>
      <c r="K113" s="218" t="s">
        <v>154</v>
      </c>
      <c r="L113" s="47"/>
      <c r="M113" s="223" t="s">
        <v>19</v>
      </c>
      <c r="N113" s="224" t="s">
        <v>41</v>
      </c>
      <c r="O113" s="87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155</v>
      </c>
      <c r="AT113" s="227" t="s">
        <v>150</v>
      </c>
      <c r="AU113" s="227" t="s">
        <v>82</v>
      </c>
      <c r="AY113" s="20" t="s">
        <v>147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82</v>
      </c>
      <c r="BK113" s="228">
        <f>ROUND(I113*H113,2)</f>
        <v>0</v>
      </c>
      <c r="BL113" s="20" t="s">
        <v>155</v>
      </c>
      <c r="BM113" s="227" t="s">
        <v>943</v>
      </c>
    </row>
    <row r="114" s="2" customFormat="1">
      <c r="A114" s="41"/>
      <c r="B114" s="42"/>
      <c r="C114" s="43"/>
      <c r="D114" s="229" t="s">
        <v>157</v>
      </c>
      <c r="E114" s="43"/>
      <c r="F114" s="230" t="s">
        <v>944</v>
      </c>
      <c r="G114" s="43"/>
      <c r="H114" s="43"/>
      <c r="I114" s="231"/>
      <c r="J114" s="43"/>
      <c r="K114" s="43"/>
      <c r="L114" s="47"/>
      <c r="M114" s="232"/>
      <c r="N114" s="23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157</v>
      </c>
      <c r="AU114" s="20" t="s">
        <v>82</v>
      </c>
    </row>
    <row r="115" s="12" customFormat="1" ht="25.92" customHeight="1">
      <c r="A115" s="12"/>
      <c r="B115" s="200"/>
      <c r="C115" s="201"/>
      <c r="D115" s="202" t="s">
        <v>68</v>
      </c>
      <c r="E115" s="203" t="s">
        <v>299</v>
      </c>
      <c r="F115" s="203" t="s">
        <v>300</v>
      </c>
      <c r="G115" s="201"/>
      <c r="H115" s="201"/>
      <c r="I115" s="204"/>
      <c r="J115" s="205">
        <f>BK115</f>
        <v>0</v>
      </c>
      <c r="K115" s="201"/>
      <c r="L115" s="206"/>
      <c r="M115" s="207"/>
      <c r="N115" s="208"/>
      <c r="O115" s="208"/>
      <c r="P115" s="209">
        <f>P116+P120</f>
        <v>0</v>
      </c>
      <c r="Q115" s="208"/>
      <c r="R115" s="209">
        <f>R116+R120</f>
        <v>0</v>
      </c>
      <c r="S115" s="208"/>
      <c r="T115" s="210">
        <f>T116+T120</f>
        <v>0.50700100000000003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82</v>
      </c>
      <c r="AT115" s="212" t="s">
        <v>68</v>
      </c>
      <c r="AU115" s="212" t="s">
        <v>69</v>
      </c>
      <c r="AY115" s="211" t="s">
        <v>147</v>
      </c>
      <c r="BK115" s="213">
        <f>BK116+BK120</f>
        <v>0</v>
      </c>
    </row>
    <row r="116" s="12" customFormat="1" ht="22.8" customHeight="1">
      <c r="A116" s="12"/>
      <c r="B116" s="200"/>
      <c r="C116" s="201"/>
      <c r="D116" s="202" t="s">
        <v>68</v>
      </c>
      <c r="E116" s="214" t="s">
        <v>945</v>
      </c>
      <c r="F116" s="214" t="s">
        <v>946</v>
      </c>
      <c r="G116" s="201"/>
      <c r="H116" s="201"/>
      <c r="I116" s="204"/>
      <c r="J116" s="215">
        <f>BK116</f>
        <v>0</v>
      </c>
      <c r="K116" s="201"/>
      <c r="L116" s="206"/>
      <c r="M116" s="207"/>
      <c r="N116" s="208"/>
      <c r="O116" s="208"/>
      <c r="P116" s="209">
        <f>SUM(P117:P119)</f>
        <v>0</v>
      </c>
      <c r="Q116" s="208"/>
      <c r="R116" s="209">
        <f>SUM(R117:R119)</f>
        <v>0</v>
      </c>
      <c r="S116" s="208"/>
      <c r="T116" s="210">
        <f>SUM(T117:T119)</f>
        <v>0.030828600000000001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1" t="s">
        <v>82</v>
      </c>
      <c r="AT116" s="212" t="s">
        <v>68</v>
      </c>
      <c r="AU116" s="212" t="s">
        <v>76</v>
      </c>
      <c r="AY116" s="211" t="s">
        <v>147</v>
      </c>
      <c r="BK116" s="213">
        <f>SUM(BK117:BK119)</f>
        <v>0</v>
      </c>
    </row>
    <row r="117" s="2" customFormat="1" ht="16.5" customHeight="1">
      <c r="A117" s="41"/>
      <c r="B117" s="42"/>
      <c r="C117" s="216" t="s">
        <v>148</v>
      </c>
      <c r="D117" s="216" t="s">
        <v>150</v>
      </c>
      <c r="E117" s="217" t="s">
        <v>947</v>
      </c>
      <c r="F117" s="218" t="s">
        <v>948</v>
      </c>
      <c r="G117" s="219" t="s">
        <v>171</v>
      </c>
      <c r="H117" s="220">
        <v>46.710000000000001</v>
      </c>
      <c r="I117" s="221"/>
      <c r="J117" s="222">
        <f>ROUND(I117*H117,2)</f>
        <v>0</v>
      </c>
      <c r="K117" s="218" t="s">
        <v>154</v>
      </c>
      <c r="L117" s="47"/>
      <c r="M117" s="223" t="s">
        <v>19</v>
      </c>
      <c r="N117" s="224" t="s">
        <v>41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0.00066</v>
      </c>
      <c r="T117" s="226">
        <f>S117*H117</f>
        <v>0.030828600000000001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247</v>
      </c>
      <c r="AT117" s="227" t="s">
        <v>150</v>
      </c>
      <c r="AU117" s="227" t="s">
        <v>82</v>
      </c>
      <c r="AY117" s="20" t="s">
        <v>147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82</v>
      </c>
      <c r="BK117" s="228">
        <f>ROUND(I117*H117,2)</f>
        <v>0</v>
      </c>
      <c r="BL117" s="20" t="s">
        <v>247</v>
      </c>
      <c r="BM117" s="227" t="s">
        <v>949</v>
      </c>
    </row>
    <row r="118" s="2" customFormat="1">
      <c r="A118" s="41"/>
      <c r="B118" s="42"/>
      <c r="C118" s="43"/>
      <c r="D118" s="229" t="s">
        <v>157</v>
      </c>
      <c r="E118" s="43"/>
      <c r="F118" s="230" t="s">
        <v>950</v>
      </c>
      <c r="G118" s="43"/>
      <c r="H118" s="43"/>
      <c r="I118" s="231"/>
      <c r="J118" s="43"/>
      <c r="K118" s="43"/>
      <c r="L118" s="47"/>
      <c r="M118" s="232"/>
      <c r="N118" s="23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157</v>
      </c>
      <c r="AU118" s="20" t="s">
        <v>82</v>
      </c>
    </row>
    <row r="119" s="14" customFormat="1">
      <c r="A119" s="14"/>
      <c r="B119" s="245"/>
      <c r="C119" s="246"/>
      <c r="D119" s="236" t="s">
        <v>159</v>
      </c>
      <c r="E119" s="247" t="s">
        <v>19</v>
      </c>
      <c r="F119" s="248" t="s">
        <v>951</v>
      </c>
      <c r="G119" s="246"/>
      <c r="H119" s="249">
        <v>46.710000000000001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159</v>
      </c>
      <c r="AU119" s="255" t="s">
        <v>82</v>
      </c>
      <c r="AV119" s="14" t="s">
        <v>82</v>
      </c>
      <c r="AW119" s="14" t="s">
        <v>31</v>
      </c>
      <c r="AX119" s="14" t="s">
        <v>76</v>
      </c>
      <c r="AY119" s="255" t="s">
        <v>147</v>
      </c>
    </row>
    <row r="120" s="12" customFormat="1" ht="22.8" customHeight="1">
      <c r="A120" s="12"/>
      <c r="B120" s="200"/>
      <c r="C120" s="201"/>
      <c r="D120" s="202" t="s">
        <v>68</v>
      </c>
      <c r="E120" s="214" t="s">
        <v>952</v>
      </c>
      <c r="F120" s="214" t="s">
        <v>953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SUM(P121:P140)</f>
        <v>0</v>
      </c>
      <c r="Q120" s="208"/>
      <c r="R120" s="209">
        <f>SUM(R121:R140)</f>
        <v>0</v>
      </c>
      <c r="S120" s="208"/>
      <c r="T120" s="210">
        <f>SUM(T121:T140)</f>
        <v>0.47617240000000005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82</v>
      </c>
      <c r="AT120" s="212" t="s">
        <v>68</v>
      </c>
      <c r="AU120" s="212" t="s">
        <v>76</v>
      </c>
      <c r="AY120" s="211" t="s">
        <v>147</v>
      </c>
      <c r="BK120" s="213">
        <f>SUM(BK121:BK140)</f>
        <v>0</v>
      </c>
    </row>
    <row r="121" s="2" customFormat="1" ht="16.5" customHeight="1">
      <c r="A121" s="41"/>
      <c r="B121" s="42"/>
      <c r="C121" s="216" t="s">
        <v>208</v>
      </c>
      <c r="D121" s="216" t="s">
        <v>150</v>
      </c>
      <c r="E121" s="217" t="s">
        <v>954</v>
      </c>
      <c r="F121" s="218" t="s">
        <v>955</v>
      </c>
      <c r="G121" s="219" t="s">
        <v>231</v>
      </c>
      <c r="H121" s="220">
        <v>8.6500000000000004</v>
      </c>
      <c r="I121" s="221"/>
      <c r="J121" s="222">
        <f>ROUND(I121*H121,2)</f>
        <v>0</v>
      </c>
      <c r="K121" s="218" t="s">
        <v>154</v>
      </c>
      <c r="L121" s="47"/>
      <c r="M121" s="223" t="s">
        <v>19</v>
      </c>
      <c r="N121" s="224" t="s">
        <v>41</v>
      </c>
      <c r="O121" s="87"/>
      <c r="P121" s="225">
        <f>O121*H121</f>
        <v>0</v>
      </c>
      <c r="Q121" s="225">
        <v>0</v>
      </c>
      <c r="R121" s="225">
        <f>Q121*H121</f>
        <v>0</v>
      </c>
      <c r="S121" s="225">
        <v>0.0017600000000000001</v>
      </c>
      <c r="T121" s="226">
        <f>S121*H121</f>
        <v>0.015224000000000001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7" t="s">
        <v>247</v>
      </c>
      <c r="AT121" s="227" t="s">
        <v>150</v>
      </c>
      <c r="AU121" s="227" t="s">
        <v>82</v>
      </c>
      <c r="AY121" s="20" t="s">
        <v>147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82</v>
      </c>
      <c r="BK121" s="228">
        <f>ROUND(I121*H121,2)</f>
        <v>0</v>
      </c>
      <c r="BL121" s="20" t="s">
        <v>247</v>
      </c>
      <c r="BM121" s="227" t="s">
        <v>956</v>
      </c>
    </row>
    <row r="122" s="2" customFormat="1">
      <c r="A122" s="41"/>
      <c r="B122" s="42"/>
      <c r="C122" s="43"/>
      <c r="D122" s="229" t="s">
        <v>157</v>
      </c>
      <c r="E122" s="43"/>
      <c r="F122" s="230" t="s">
        <v>957</v>
      </c>
      <c r="G122" s="43"/>
      <c r="H122" s="43"/>
      <c r="I122" s="231"/>
      <c r="J122" s="43"/>
      <c r="K122" s="43"/>
      <c r="L122" s="47"/>
      <c r="M122" s="232"/>
      <c r="N122" s="23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157</v>
      </c>
      <c r="AU122" s="20" t="s">
        <v>82</v>
      </c>
    </row>
    <row r="123" s="2" customFormat="1" ht="16.5" customHeight="1">
      <c r="A123" s="41"/>
      <c r="B123" s="42"/>
      <c r="C123" s="216" t="s">
        <v>216</v>
      </c>
      <c r="D123" s="216" t="s">
        <v>150</v>
      </c>
      <c r="E123" s="217" t="s">
        <v>958</v>
      </c>
      <c r="F123" s="218" t="s">
        <v>959</v>
      </c>
      <c r="G123" s="219" t="s">
        <v>171</v>
      </c>
      <c r="H123" s="220">
        <v>46.710000000000001</v>
      </c>
      <c r="I123" s="221"/>
      <c r="J123" s="222">
        <f>ROUND(I123*H123,2)</f>
        <v>0</v>
      </c>
      <c r="K123" s="218" t="s">
        <v>154</v>
      </c>
      <c r="L123" s="47"/>
      <c r="M123" s="223" t="s">
        <v>19</v>
      </c>
      <c r="N123" s="224" t="s">
        <v>41</v>
      </c>
      <c r="O123" s="87"/>
      <c r="P123" s="225">
        <f>O123*H123</f>
        <v>0</v>
      </c>
      <c r="Q123" s="225">
        <v>0</v>
      </c>
      <c r="R123" s="225">
        <f>Q123*H123</f>
        <v>0</v>
      </c>
      <c r="S123" s="225">
        <v>0.00594</v>
      </c>
      <c r="T123" s="226">
        <f>S123*H123</f>
        <v>0.27745740000000002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7" t="s">
        <v>247</v>
      </c>
      <c r="AT123" s="227" t="s">
        <v>150</v>
      </c>
      <c r="AU123" s="227" t="s">
        <v>82</v>
      </c>
      <c r="AY123" s="20" t="s">
        <v>147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82</v>
      </c>
      <c r="BK123" s="228">
        <f>ROUND(I123*H123,2)</f>
        <v>0</v>
      </c>
      <c r="BL123" s="20" t="s">
        <v>247</v>
      </c>
      <c r="BM123" s="227" t="s">
        <v>960</v>
      </c>
    </row>
    <row r="124" s="2" customFormat="1">
      <c r="A124" s="41"/>
      <c r="B124" s="42"/>
      <c r="C124" s="43"/>
      <c r="D124" s="229" t="s">
        <v>157</v>
      </c>
      <c r="E124" s="43"/>
      <c r="F124" s="230" t="s">
        <v>961</v>
      </c>
      <c r="G124" s="43"/>
      <c r="H124" s="43"/>
      <c r="I124" s="231"/>
      <c r="J124" s="43"/>
      <c r="K124" s="43"/>
      <c r="L124" s="47"/>
      <c r="M124" s="232"/>
      <c r="N124" s="23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157</v>
      </c>
      <c r="AU124" s="20" t="s">
        <v>82</v>
      </c>
    </row>
    <row r="125" s="14" customFormat="1">
      <c r="A125" s="14"/>
      <c r="B125" s="245"/>
      <c r="C125" s="246"/>
      <c r="D125" s="236" t="s">
        <v>159</v>
      </c>
      <c r="E125" s="247" t="s">
        <v>19</v>
      </c>
      <c r="F125" s="248" t="s">
        <v>951</v>
      </c>
      <c r="G125" s="246"/>
      <c r="H125" s="249">
        <v>46.710000000000001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159</v>
      </c>
      <c r="AU125" s="255" t="s">
        <v>82</v>
      </c>
      <c r="AV125" s="14" t="s">
        <v>82</v>
      </c>
      <c r="AW125" s="14" t="s">
        <v>31</v>
      </c>
      <c r="AX125" s="14" t="s">
        <v>76</v>
      </c>
      <c r="AY125" s="255" t="s">
        <v>147</v>
      </c>
    </row>
    <row r="126" s="2" customFormat="1" ht="16.5" customHeight="1">
      <c r="A126" s="41"/>
      <c r="B126" s="42"/>
      <c r="C126" s="216" t="s">
        <v>8</v>
      </c>
      <c r="D126" s="216" t="s">
        <v>150</v>
      </c>
      <c r="E126" s="217" t="s">
        <v>962</v>
      </c>
      <c r="F126" s="218" t="s">
        <v>963</v>
      </c>
      <c r="G126" s="219" t="s">
        <v>231</v>
      </c>
      <c r="H126" s="220">
        <v>8.9499999999999993</v>
      </c>
      <c r="I126" s="221"/>
      <c r="J126" s="222">
        <f>ROUND(I126*H126,2)</f>
        <v>0</v>
      </c>
      <c r="K126" s="218" t="s">
        <v>154</v>
      </c>
      <c r="L126" s="47"/>
      <c r="M126" s="223" t="s">
        <v>19</v>
      </c>
      <c r="N126" s="224" t="s">
        <v>41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0.0017700000000000001</v>
      </c>
      <c r="T126" s="226">
        <f>S126*H126</f>
        <v>0.015841499999999998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247</v>
      </c>
      <c r="AT126" s="227" t="s">
        <v>150</v>
      </c>
      <c r="AU126" s="227" t="s">
        <v>82</v>
      </c>
      <c r="AY126" s="20" t="s">
        <v>147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82</v>
      </c>
      <c r="BK126" s="228">
        <f>ROUND(I126*H126,2)</f>
        <v>0</v>
      </c>
      <c r="BL126" s="20" t="s">
        <v>247</v>
      </c>
      <c r="BM126" s="227" t="s">
        <v>964</v>
      </c>
    </row>
    <row r="127" s="2" customFormat="1">
      <c r="A127" s="41"/>
      <c r="B127" s="42"/>
      <c r="C127" s="43"/>
      <c r="D127" s="229" t="s">
        <v>157</v>
      </c>
      <c r="E127" s="43"/>
      <c r="F127" s="230" t="s">
        <v>965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157</v>
      </c>
      <c r="AU127" s="20" t="s">
        <v>82</v>
      </c>
    </row>
    <row r="128" s="2" customFormat="1" ht="16.5" customHeight="1">
      <c r="A128" s="41"/>
      <c r="B128" s="42"/>
      <c r="C128" s="216" t="s">
        <v>228</v>
      </c>
      <c r="D128" s="216" t="s">
        <v>150</v>
      </c>
      <c r="E128" s="217" t="s">
        <v>966</v>
      </c>
      <c r="F128" s="218" t="s">
        <v>967</v>
      </c>
      <c r="G128" s="219" t="s">
        <v>231</v>
      </c>
      <c r="H128" s="220">
        <v>10.199999999999999</v>
      </c>
      <c r="I128" s="221"/>
      <c r="J128" s="222">
        <f>ROUND(I128*H128,2)</f>
        <v>0</v>
      </c>
      <c r="K128" s="218" t="s">
        <v>154</v>
      </c>
      <c r="L128" s="47"/>
      <c r="M128" s="223" t="s">
        <v>19</v>
      </c>
      <c r="N128" s="224" t="s">
        <v>41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0.00191</v>
      </c>
      <c r="T128" s="226">
        <f>S128*H128</f>
        <v>0.019481999999999999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247</v>
      </c>
      <c r="AT128" s="227" t="s">
        <v>150</v>
      </c>
      <c r="AU128" s="227" t="s">
        <v>82</v>
      </c>
      <c r="AY128" s="20" t="s">
        <v>147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82</v>
      </c>
      <c r="BK128" s="228">
        <f>ROUND(I128*H128,2)</f>
        <v>0</v>
      </c>
      <c r="BL128" s="20" t="s">
        <v>247</v>
      </c>
      <c r="BM128" s="227" t="s">
        <v>968</v>
      </c>
    </row>
    <row r="129" s="2" customFormat="1">
      <c r="A129" s="41"/>
      <c r="B129" s="42"/>
      <c r="C129" s="43"/>
      <c r="D129" s="229" t="s">
        <v>157</v>
      </c>
      <c r="E129" s="43"/>
      <c r="F129" s="230" t="s">
        <v>969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157</v>
      </c>
      <c r="AU129" s="20" t="s">
        <v>82</v>
      </c>
    </row>
    <row r="130" s="14" customFormat="1">
      <c r="A130" s="14"/>
      <c r="B130" s="245"/>
      <c r="C130" s="246"/>
      <c r="D130" s="236" t="s">
        <v>159</v>
      </c>
      <c r="E130" s="247" t="s">
        <v>19</v>
      </c>
      <c r="F130" s="248" t="s">
        <v>970</v>
      </c>
      <c r="G130" s="246"/>
      <c r="H130" s="249">
        <v>10.199999999999999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159</v>
      </c>
      <c r="AU130" s="255" t="s">
        <v>82</v>
      </c>
      <c r="AV130" s="14" t="s">
        <v>82</v>
      </c>
      <c r="AW130" s="14" t="s">
        <v>31</v>
      </c>
      <c r="AX130" s="14" t="s">
        <v>76</v>
      </c>
      <c r="AY130" s="255" t="s">
        <v>147</v>
      </c>
    </row>
    <row r="131" s="2" customFormat="1" ht="16.5" customHeight="1">
      <c r="A131" s="41"/>
      <c r="B131" s="42"/>
      <c r="C131" s="216" t="s">
        <v>235</v>
      </c>
      <c r="D131" s="216" t="s">
        <v>150</v>
      </c>
      <c r="E131" s="217" t="s">
        <v>971</v>
      </c>
      <c r="F131" s="218" t="s">
        <v>972</v>
      </c>
      <c r="G131" s="219" t="s">
        <v>231</v>
      </c>
      <c r="H131" s="220">
        <v>8.6500000000000004</v>
      </c>
      <c r="I131" s="221"/>
      <c r="J131" s="222">
        <f>ROUND(I131*H131,2)</f>
        <v>0</v>
      </c>
      <c r="K131" s="218" t="s">
        <v>154</v>
      </c>
      <c r="L131" s="47"/>
      <c r="M131" s="223" t="s">
        <v>19</v>
      </c>
      <c r="N131" s="224" t="s">
        <v>41</v>
      </c>
      <c r="O131" s="87"/>
      <c r="P131" s="225">
        <f>O131*H131</f>
        <v>0</v>
      </c>
      <c r="Q131" s="225">
        <v>0</v>
      </c>
      <c r="R131" s="225">
        <f>Q131*H131</f>
        <v>0</v>
      </c>
      <c r="S131" s="225">
        <v>0.00175</v>
      </c>
      <c r="T131" s="226">
        <f>S131*H131</f>
        <v>0.015137500000000002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247</v>
      </c>
      <c r="AT131" s="227" t="s">
        <v>150</v>
      </c>
      <c r="AU131" s="227" t="s">
        <v>82</v>
      </c>
      <c r="AY131" s="20" t="s">
        <v>147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82</v>
      </c>
      <c r="BK131" s="228">
        <f>ROUND(I131*H131,2)</f>
        <v>0</v>
      </c>
      <c r="BL131" s="20" t="s">
        <v>247</v>
      </c>
      <c r="BM131" s="227" t="s">
        <v>973</v>
      </c>
    </row>
    <row r="132" s="2" customFormat="1">
      <c r="A132" s="41"/>
      <c r="B132" s="42"/>
      <c r="C132" s="43"/>
      <c r="D132" s="229" t="s">
        <v>157</v>
      </c>
      <c r="E132" s="43"/>
      <c r="F132" s="230" t="s">
        <v>974</v>
      </c>
      <c r="G132" s="43"/>
      <c r="H132" s="43"/>
      <c r="I132" s="231"/>
      <c r="J132" s="43"/>
      <c r="K132" s="43"/>
      <c r="L132" s="47"/>
      <c r="M132" s="232"/>
      <c r="N132" s="23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157</v>
      </c>
      <c r="AU132" s="20" t="s">
        <v>82</v>
      </c>
    </row>
    <row r="133" s="2" customFormat="1" ht="16.5" customHeight="1">
      <c r="A133" s="41"/>
      <c r="B133" s="42"/>
      <c r="C133" s="216" t="s">
        <v>241</v>
      </c>
      <c r="D133" s="216" t="s">
        <v>150</v>
      </c>
      <c r="E133" s="217" t="s">
        <v>975</v>
      </c>
      <c r="F133" s="218" t="s">
        <v>976</v>
      </c>
      <c r="G133" s="219" t="s">
        <v>231</v>
      </c>
      <c r="H133" s="220">
        <v>8.9499999999999993</v>
      </c>
      <c r="I133" s="221"/>
      <c r="J133" s="222">
        <f>ROUND(I133*H133,2)</f>
        <v>0</v>
      </c>
      <c r="K133" s="218" t="s">
        <v>154</v>
      </c>
      <c r="L133" s="47"/>
      <c r="M133" s="223" t="s">
        <v>19</v>
      </c>
      <c r="N133" s="224" t="s">
        <v>41</v>
      </c>
      <c r="O133" s="87"/>
      <c r="P133" s="225">
        <f>O133*H133</f>
        <v>0</v>
      </c>
      <c r="Q133" s="225">
        <v>0</v>
      </c>
      <c r="R133" s="225">
        <f>Q133*H133</f>
        <v>0</v>
      </c>
      <c r="S133" s="225">
        <v>0.0025999999999999999</v>
      </c>
      <c r="T133" s="226">
        <f>S133*H133</f>
        <v>0.023269999999999996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7" t="s">
        <v>247</v>
      </c>
      <c r="AT133" s="227" t="s">
        <v>150</v>
      </c>
      <c r="AU133" s="227" t="s">
        <v>82</v>
      </c>
      <c r="AY133" s="20" t="s">
        <v>147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82</v>
      </c>
      <c r="BK133" s="228">
        <f>ROUND(I133*H133,2)</f>
        <v>0</v>
      </c>
      <c r="BL133" s="20" t="s">
        <v>247</v>
      </c>
      <c r="BM133" s="227" t="s">
        <v>977</v>
      </c>
    </row>
    <row r="134" s="2" customFormat="1">
      <c r="A134" s="41"/>
      <c r="B134" s="42"/>
      <c r="C134" s="43"/>
      <c r="D134" s="229" t="s">
        <v>157</v>
      </c>
      <c r="E134" s="43"/>
      <c r="F134" s="230" t="s">
        <v>978</v>
      </c>
      <c r="G134" s="43"/>
      <c r="H134" s="43"/>
      <c r="I134" s="231"/>
      <c r="J134" s="43"/>
      <c r="K134" s="43"/>
      <c r="L134" s="47"/>
      <c r="M134" s="232"/>
      <c r="N134" s="23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157</v>
      </c>
      <c r="AU134" s="20" t="s">
        <v>82</v>
      </c>
    </row>
    <row r="135" s="2" customFormat="1" ht="16.5" customHeight="1">
      <c r="A135" s="41"/>
      <c r="B135" s="42"/>
      <c r="C135" s="216" t="s">
        <v>247</v>
      </c>
      <c r="D135" s="216" t="s">
        <v>150</v>
      </c>
      <c r="E135" s="217" t="s">
        <v>979</v>
      </c>
      <c r="F135" s="218" t="s">
        <v>980</v>
      </c>
      <c r="G135" s="219" t="s">
        <v>219</v>
      </c>
      <c r="H135" s="220">
        <v>10</v>
      </c>
      <c r="I135" s="221"/>
      <c r="J135" s="222">
        <f>ROUND(I135*H135,2)</f>
        <v>0</v>
      </c>
      <c r="K135" s="218" t="s">
        <v>154</v>
      </c>
      <c r="L135" s="47"/>
      <c r="M135" s="223" t="s">
        <v>19</v>
      </c>
      <c r="N135" s="224" t="s">
        <v>41</v>
      </c>
      <c r="O135" s="87"/>
      <c r="P135" s="225">
        <f>O135*H135</f>
        <v>0</v>
      </c>
      <c r="Q135" s="225">
        <v>0</v>
      </c>
      <c r="R135" s="225">
        <f>Q135*H135</f>
        <v>0</v>
      </c>
      <c r="S135" s="225">
        <v>0.0094000000000000004</v>
      </c>
      <c r="T135" s="226">
        <f>S135*H135</f>
        <v>0.094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247</v>
      </c>
      <c r="AT135" s="227" t="s">
        <v>150</v>
      </c>
      <c r="AU135" s="227" t="s">
        <v>82</v>
      </c>
      <c r="AY135" s="20" t="s">
        <v>147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82</v>
      </c>
      <c r="BK135" s="228">
        <f>ROUND(I135*H135,2)</f>
        <v>0</v>
      </c>
      <c r="BL135" s="20" t="s">
        <v>247</v>
      </c>
      <c r="BM135" s="227" t="s">
        <v>981</v>
      </c>
    </row>
    <row r="136" s="2" customFormat="1">
      <c r="A136" s="41"/>
      <c r="B136" s="42"/>
      <c r="C136" s="43"/>
      <c r="D136" s="229" t="s">
        <v>157</v>
      </c>
      <c r="E136" s="43"/>
      <c r="F136" s="230" t="s">
        <v>982</v>
      </c>
      <c r="G136" s="43"/>
      <c r="H136" s="43"/>
      <c r="I136" s="231"/>
      <c r="J136" s="43"/>
      <c r="K136" s="43"/>
      <c r="L136" s="47"/>
      <c r="M136" s="232"/>
      <c r="N136" s="23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157</v>
      </c>
      <c r="AU136" s="20" t="s">
        <v>82</v>
      </c>
    </row>
    <row r="137" s="2" customFormat="1" ht="16.5" customHeight="1">
      <c r="A137" s="41"/>
      <c r="B137" s="42"/>
      <c r="C137" s="216" t="s">
        <v>256</v>
      </c>
      <c r="D137" s="216" t="s">
        <v>150</v>
      </c>
      <c r="E137" s="217" t="s">
        <v>983</v>
      </c>
      <c r="F137" s="218" t="s">
        <v>984</v>
      </c>
      <c r="G137" s="219" t="s">
        <v>231</v>
      </c>
      <c r="H137" s="220">
        <v>4</v>
      </c>
      <c r="I137" s="221"/>
      <c r="J137" s="222">
        <f>ROUND(I137*H137,2)</f>
        <v>0</v>
      </c>
      <c r="K137" s="218" t="s">
        <v>154</v>
      </c>
      <c r="L137" s="47"/>
      <c r="M137" s="223" t="s">
        <v>19</v>
      </c>
      <c r="N137" s="224" t="s">
        <v>41</v>
      </c>
      <c r="O137" s="87"/>
      <c r="P137" s="225">
        <f>O137*H137</f>
        <v>0</v>
      </c>
      <c r="Q137" s="225">
        <v>0</v>
      </c>
      <c r="R137" s="225">
        <f>Q137*H137</f>
        <v>0</v>
      </c>
      <c r="S137" s="225">
        <v>0.0039399999999999999</v>
      </c>
      <c r="T137" s="226">
        <f>S137*H137</f>
        <v>0.01576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247</v>
      </c>
      <c r="AT137" s="227" t="s">
        <v>150</v>
      </c>
      <c r="AU137" s="227" t="s">
        <v>82</v>
      </c>
      <c r="AY137" s="20" t="s">
        <v>147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82</v>
      </c>
      <c r="BK137" s="228">
        <f>ROUND(I137*H137,2)</f>
        <v>0</v>
      </c>
      <c r="BL137" s="20" t="s">
        <v>247</v>
      </c>
      <c r="BM137" s="227" t="s">
        <v>985</v>
      </c>
    </row>
    <row r="138" s="2" customFormat="1">
      <c r="A138" s="41"/>
      <c r="B138" s="42"/>
      <c r="C138" s="43"/>
      <c r="D138" s="229" t="s">
        <v>157</v>
      </c>
      <c r="E138" s="43"/>
      <c r="F138" s="230" t="s">
        <v>986</v>
      </c>
      <c r="G138" s="43"/>
      <c r="H138" s="43"/>
      <c r="I138" s="231"/>
      <c r="J138" s="43"/>
      <c r="K138" s="43"/>
      <c r="L138" s="47"/>
      <c r="M138" s="232"/>
      <c r="N138" s="23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157</v>
      </c>
      <c r="AU138" s="20" t="s">
        <v>82</v>
      </c>
    </row>
    <row r="139" s="2" customFormat="1" ht="24.15" customHeight="1">
      <c r="A139" s="41"/>
      <c r="B139" s="42"/>
      <c r="C139" s="216" t="s">
        <v>262</v>
      </c>
      <c r="D139" s="216" t="s">
        <v>150</v>
      </c>
      <c r="E139" s="217" t="s">
        <v>987</v>
      </c>
      <c r="F139" s="218" t="s">
        <v>988</v>
      </c>
      <c r="G139" s="219" t="s">
        <v>219</v>
      </c>
      <c r="H139" s="220">
        <v>3</v>
      </c>
      <c r="I139" s="221"/>
      <c r="J139" s="222">
        <f>ROUND(I139*H139,2)</f>
        <v>0</v>
      </c>
      <c r="K139" s="218" t="s">
        <v>154</v>
      </c>
      <c r="L139" s="47"/>
      <c r="M139" s="223" t="s">
        <v>19</v>
      </c>
      <c r="N139" s="224" t="s">
        <v>41</v>
      </c>
      <c r="O139" s="87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247</v>
      </c>
      <c r="AT139" s="227" t="s">
        <v>150</v>
      </c>
      <c r="AU139" s="227" t="s">
        <v>82</v>
      </c>
      <c r="AY139" s="20" t="s">
        <v>147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82</v>
      </c>
      <c r="BK139" s="228">
        <f>ROUND(I139*H139,2)</f>
        <v>0</v>
      </c>
      <c r="BL139" s="20" t="s">
        <v>247</v>
      </c>
      <c r="BM139" s="227" t="s">
        <v>989</v>
      </c>
    </row>
    <row r="140" s="2" customFormat="1">
      <c r="A140" s="41"/>
      <c r="B140" s="42"/>
      <c r="C140" s="43"/>
      <c r="D140" s="229" t="s">
        <v>157</v>
      </c>
      <c r="E140" s="43"/>
      <c r="F140" s="230" t="s">
        <v>990</v>
      </c>
      <c r="G140" s="43"/>
      <c r="H140" s="43"/>
      <c r="I140" s="231"/>
      <c r="J140" s="43"/>
      <c r="K140" s="43"/>
      <c r="L140" s="47"/>
      <c r="M140" s="291"/>
      <c r="N140" s="292"/>
      <c r="O140" s="293"/>
      <c r="P140" s="293"/>
      <c r="Q140" s="293"/>
      <c r="R140" s="293"/>
      <c r="S140" s="293"/>
      <c r="T140" s="294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157</v>
      </c>
      <c r="AU140" s="20" t="s">
        <v>82</v>
      </c>
    </row>
    <row r="141" s="2" customFormat="1" ht="6.96" customHeight="1">
      <c r="A141" s="41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7"/>
      <c r="M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</sheetData>
  <sheetProtection sheet="1" autoFilter="0" formatColumns="0" formatRows="0" objects="1" scenarios="1" spinCount="100000" saltValue="lSNamt5yNDyYq+0xWS3ZW6Ch5dtoP3SNMRIH1OCn35M+WOTneD978CAGH9ffYjw0O7oXBYPd5z872sfcLm7GBw==" hashValue="zy/l4NOYnZJysgZhE88Pq5wgsNNiqSwQyJUPD/b9C0P0ka4smO6BsyukBspUWs6l+FIVwUZdNwW9/Y2+Pwmm3w==" algorithmName="SHA-512" password="CC35"/>
  <autoFilter ref="C90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977151123"/>
    <hyperlink ref="F98" r:id="rId2" display="https://podminky.urs.cz/item/CS_URS_2025_01/977331111"/>
    <hyperlink ref="F101" r:id="rId3" display="https://podminky.urs.cz/item/CS_URS_2025_01/977331113"/>
    <hyperlink ref="F105" r:id="rId4" display="https://podminky.urs.cz/item/CS_URS_2025_01/997013211"/>
    <hyperlink ref="F107" r:id="rId5" display="https://podminky.urs.cz/item/CS_URS_2025_01/997013501"/>
    <hyperlink ref="F109" r:id="rId6" display="https://podminky.urs.cz/item/CS_URS_2025_01/997013509"/>
    <hyperlink ref="F112" r:id="rId7" display="https://podminky.urs.cz/item/CS_URS_2025_01/997013603"/>
    <hyperlink ref="F114" r:id="rId8" display="https://podminky.urs.cz/item/CS_URS_2025_01/997013645"/>
    <hyperlink ref="F118" r:id="rId9" display="https://podminky.urs.cz/item/CS_URS_2025_01/712331801"/>
    <hyperlink ref="F122" r:id="rId10" display="https://podminky.urs.cz/item/CS_URS_2025_01/764001801"/>
    <hyperlink ref="F124" r:id="rId11" display="https://podminky.urs.cz/item/CS_URS_2025_01/764001821"/>
    <hyperlink ref="F127" r:id="rId12" display="https://podminky.urs.cz/item/CS_URS_2025_01/764002811"/>
    <hyperlink ref="F129" r:id="rId13" display="https://podminky.urs.cz/item/CS_URS_2025_01/764002841"/>
    <hyperlink ref="F132" r:id="rId14" display="https://podminky.urs.cz/item/CS_URS_2025_01/764002871"/>
    <hyperlink ref="F134" r:id="rId15" display="https://podminky.urs.cz/item/CS_URS_2025_01/764004801"/>
    <hyperlink ref="F136" r:id="rId16" display="https://podminky.urs.cz/item/CS_URS_2025_01/764004841"/>
    <hyperlink ref="F138" r:id="rId17" display="https://podminky.urs.cz/item/CS_URS_2025_01/764004861"/>
    <hyperlink ref="F140" r:id="rId18" display="https://podminky.urs.cz/item/CS_URS_2025_01/76400487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76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Vlkaneč - výpravní budova č. pop. 45 - Schodiště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911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991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12. 5. 2025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ROUND(J93,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ROUND((SUM(BE93:BE173)),  2)</f>
        <v>0</v>
      </c>
      <c r="G35" s="41"/>
      <c r="H35" s="41"/>
      <c r="I35" s="161">
        <v>0.20999999999999999</v>
      </c>
      <c r="J35" s="160">
        <f>ROUND(((SUM(BE93:BE173))*I35),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ROUND((SUM(BF93:BF173)),  2)</f>
        <v>0</v>
      </c>
      <c r="G36" s="41"/>
      <c r="H36" s="41"/>
      <c r="I36" s="161">
        <v>0.12</v>
      </c>
      <c r="J36" s="160">
        <f>ROUND(((SUM(BF93:BF173))*I36),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ROUND((SUM(BG93:BG173)),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ROUND((SUM(BH93:BH173)),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ROUND((SUM(BI93:BI173)),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113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Vlkaneč - výpravní budova č. pop. 45 - Schodiště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911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502 - ASŘ nové konstrukce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12. 5. 2025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114</v>
      </c>
      <c r="D61" s="175"/>
      <c r="E61" s="175"/>
      <c r="F61" s="175"/>
      <c r="G61" s="175"/>
      <c r="H61" s="175"/>
      <c r="I61" s="175"/>
      <c r="J61" s="176" t="s">
        <v>115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J93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116</v>
      </c>
    </row>
    <row r="64" s="9" customFormat="1" ht="24.96" customHeight="1">
      <c r="A64" s="9"/>
      <c r="B64" s="178"/>
      <c r="C64" s="179"/>
      <c r="D64" s="180" t="s">
        <v>117</v>
      </c>
      <c r="E64" s="181"/>
      <c r="F64" s="181"/>
      <c r="G64" s="181"/>
      <c r="H64" s="181"/>
      <c r="I64" s="181"/>
      <c r="J64" s="182">
        <f>J94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118</v>
      </c>
      <c r="E65" s="186"/>
      <c r="F65" s="186"/>
      <c r="G65" s="186"/>
      <c r="H65" s="186"/>
      <c r="I65" s="186"/>
      <c r="J65" s="187">
        <f>J95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439</v>
      </c>
      <c r="E66" s="186"/>
      <c r="F66" s="186"/>
      <c r="G66" s="186"/>
      <c r="H66" s="186"/>
      <c r="I66" s="186"/>
      <c r="J66" s="187">
        <f>J101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120</v>
      </c>
      <c r="E67" s="181"/>
      <c r="F67" s="181"/>
      <c r="G67" s="181"/>
      <c r="H67" s="181"/>
      <c r="I67" s="181"/>
      <c r="J67" s="182">
        <f>J104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4"/>
      <c r="C68" s="128"/>
      <c r="D68" s="185" t="s">
        <v>913</v>
      </c>
      <c r="E68" s="186"/>
      <c r="F68" s="186"/>
      <c r="G68" s="186"/>
      <c r="H68" s="186"/>
      <c r="I68" s="186"/>
      <c r="J68" s="187">
        <f>J105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992</v>
      </c>
      <c r="E69" s="186"/>
      <c r="F69" s="186"/>
      <c r="G69" s="186"/>
      <c r="H69" s="186"/>
      <c r="I69" s="186"/>
      <c r="J69" s="187">
        <f>J132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127</v>
      </c>
      <c r="E70" s="186"/>
      <c r="F70" s="186"/>
      <c r="G70" s="186"/>
      <c r="H70" s="186"/>
      <c r="I70" s="186"/>
      <c r="J70" s="187">
        <f>J141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914</v>
      </c>
      <c r="E71" s="186"/>
      <c r="F71" s="186"/>
      <c r="G71" s="186"/>
      <c r="H71" s="186"/>
      <c r="I71" s="186"/>
      <c r="J71" s="187">
        <f>J153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132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16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73" t="str">
        <f>E7</f>
        <v>Vlkaneč - výpravní budova č. pop. 45 - Schodiště</v>
      </c>
      <c r="F81" s="35"/>
      <c r="G81" s="35"/>
      <c r="H81" s="35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" customFormat="1" ht="12" customHeight="1">
      <c r="B82" s="24"/>
      <c r="C82" s="35" t="s">
        <v>109</v>
      </c>
      <c r="D82" s="25"/>
      <c r="E82" s="25"/>
      <c r="F82" s="25"/>
      <c r="G82" s="25"/>
      <c r="H82" s="25"/>
      <c r="I82" s="25"/>
      <c r="J82" s="25"/>
      <c r="K82" s="25"/>
      <c r="L82" s="23"/>
    </row>
    <row r="83" s="2" customFormat="1" ht="16.5" customHeight="1">
      <c r="A83" s="41"/>
      <c r="B83" s="42"/>
      <c r="C83" s="43"/>
      <c r="D83" s="43"/>
      <c r="E83" s="173" t="s">
        <v>911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111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E11</f>
        <v>502 - ASŘ nové konstrukce</v>
      </c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F14</f>
        <v xml:space="preserve"> </v>
      </c>
      <c r="G87" s="43"/>
      <c r="H87" s="43"/>
      <c r="I87" s="35" t="s">
        <v>23</v>
      </c>
      <c r="J87" s="75" t="str">
        <f>IF(J14="","",J14)</f>
        <v>12. 5. 2025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E17</f>
        <v xml:space="preserve"> </v>
      </c>
      <c r="G89" s="43"/>
      <c r="H89" s="43"/>
      <c r="I89" s="35" t="s">
        <v>30</v>
      </c>
      <c r="J89" s="39" t="str">
        <f>E23</f>
        <v xml:space="preserve"> 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28</v>
      </c>
      <c r="D90" s="43"/>
      <c r="E90" s="43"/>
      <c r="F90" s="30" t="str">
        <f>IF(E20="","",E20)</f>
        <v>Vyplň údaj</v>
      </c>
      <c r="G90" s="43"/>
      <c r="H90" s="43"/>
      <c r="I90" s="35" t="s">
        <v>32</v>
      </c>
      <c r="J90" s="39" t="str">
        <f>E26</f>
        <v xml:space="preserve"> 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9"/>
      <c r="B92" s="190"/>
      <c r="C92" s="191" t="s">
        <v>133</v>
      </c>
      <c r="D92" s="192" t="s">
        <v>54</v>
      </c>
      <c r="E92" s="192" t="s">
        <v>50</v>
      </c>
      <c r="F92" s="192" t="s">
        <v>51</v>
      </c>
      <c r="G92" s="192" t="s">
        <v>134</v>
      </c>
      <c r="H92" s="192" t="s">
        <v>135</v>
      </c>
      <c r="I92" s="192" t="s">
        <v>136</v>
      </c>
      <c r="J92" s="192" t="s">
        <v>115</v>
      </c>
      <c r="K92" s="193" t="s">
        <v>137</v>
      </c>
      <c r="L92" s="194"/>
      <c r="M92" s="95" t="s">
        <v>19</v>
      </c>
      <c r="N92" s="96" t="s">
        <v>39</v>
      </c>
      <c r="O92" s="96" t="s">
        <v>138</v>
      </c>
      <c r="P92" s="96" t="s">
        <v>139</v>
      </c>
      <c r="Q92" s="96" t="s">
        <v>140</v>
      </c>
      <c r="R92" s="96" t="s">
        <v>141</v>
      </c>
      <c r="S92" s="96" t="s">
        <v>142</v>
      </c>
      <c r="T92" s="97" t="s">
        <v>143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1"/>
      <c r="B93" s="42"/>
      <c r="C93" s="102" t="s">
        <v>144</v>
      </c>
      <c r="D93" s="43"/>
      <c r="E93" s="43"/>
      <c r="F93" s="43"/>
      <c r="G93" s="43"/>
      <c r="H93" s="43"/>
      <c r="I93" s="43"/>
      <c r="J93" s="195">
        <f>BK93</f>
        <v>0</v>
      </c>
      <c r="K93" s="43"/>
      <c r="L93" s="47"/>
      <c r="M93" s="98"/>
      <c r="N93" s="196"/>
      <c r="O93" s="99"/>
      <c r="P93" s="197">
        <f>P94+P104</f>
        <v>0</v>
      </c>
      <c r="Q93" s="99"/>
      <c r="R93" s="197">
        <f>R94+R104</f>
        <v>1.0284860599999999</v>
      </c>
      <c r="S93" s="99"/>
      <c r="T93" s="198">
        <f>T94+T104</f>
        <v>0.17299999999999999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68</v>
      </c>
      <c r="AU93" s="20" t="s">
        <v>116</v>
      </c>
      <c r="BK93" s="199">
        <f>BK94+BK104</f>
        <v>0</v>
      </c>
    </row>
    <row r="94" s="12" customFormat="1" ht="25.92" customHeight="1">
      <c r="A94" s="12"/>
      <c r="B94" s="200"/>
      <c r="C94" s="201"/>
      <c r="D94" s="202" t="s">
        <v>68</v>
      </c>
      <c r="E94" s="203" t="s">
        <v>145</v>
      </c>
      <c r="F94" s="203" t="s">
        <v>146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P95+P101</f>
        <v>0</v>
      </c>
      <c r="Q94" s="208"/>
      <c r="R94" s="209">
        <f>R95+R101</f>
        <v>0.24207500000000001</v>
      </c>
      <c r="S94" s="208"/>
      <c r="T94" s="210">
        <f>T95+T101</f>
        <v>0.17299999999999999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76</v>
      </c>
      <c r="AT94" s="212" t="s">
        <v>68</v>
      </c>
      <c r="AU94" s="212" t="s">
        <v>69</v>
      </c>
      <c r="AY94" s="211" t="s">
        <v>147</v>
      </c>
      <c r="BK94" s="213">
        <f>BK95+BK101</f>
        <v>0</v>
      </c>
    </row>
    <row r="95" s="12" customFormat="1" ht="22.8" customHeight="1">
      <c r="A95" s="12"/>
      <c r="B95" s="200"/>
      <c r="C95" s="201"/>
      <c r="D95" s="202" t="s">
        <v>68</v>
      </c>
      <c r="E95" s="214" t="s">
        <v>148</v>
      </c>
      <c r="F95" s="214" t="s">
        <v>149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SUM(P96:P100)</f>
        <v>0</v>
      </c>
      <c r="Q95" s="208"/>
      <c r="R95" s="209">
        <f>SUM(R96:R100)</f>
        <v>0.24207500000000001</v>
      </c>
      <c r="S95" s="208"/>
      <c r="T95" s="210">
        <f>SUM(T96:T100)</f>
        <v>0.17299999999999999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76</v>
      </c>
      <c r="AT95" s="212" t="s">
        <v>68</v>
      </c>
      <c r="AU95" s="212" t="s">
        <v>76</v>
      </c>
      <c r="AY95" s="211" t="s">
        <v>147</v>
      </c>
      <c r="BK95" s="213">
        <f>SUM(BK96:BK100)</f>
        <v>0</v>
      </c>
    </row>
    <row r="96" s="2" customFormat="1" ht="24.15" customHeight="1">
      <c r="A96" s="41"/>
      <c r="B96" s="42"/>
      <c r="C96" s="216" t="s">
        <v>76</v>
      </c>
      <c r="D96" s="216" t="s">
        <v>150</v>
      </c>
      <c r="E96" s="217" t="s">
        <v>993</v>
      </c>
      <c r="F96" s="218" t="s">
        <v>994</v>
      </c>
      <c r="G96" s="219" t="s">
        <v>353</v>
      </c>
      <c r="H96" s="220">
        <v>1</v>
      </c>
      <c r="I96" s="221"/>
      <c r="J96" s="222">
        <f>ROUND(I96*H96,2)</f>
        <v>0</v>
      </c>
      <c r="K96" s="218" t="s">
        <v>154</v>
      </c>
      <c r="L96" s="47"/>
      <c r="M96" s="223" t="s">
        <v>19</v>
      </c>
      <c r="N96" s="224" t="s">
        <v>41</v>
      </c>
      <c r="O96" s="87"/>
      <c r="P96" s="225">
        <f>O96*H96</f>
        <v>0</v>
      </c>
      <c r="Q96" s="225">
        <v>0.22381000000000001</v>
      </c>
      <c r="R96" s="225">
        <f>Q96*H96</f>
        <v>0.22381000000000001</v>
      </c>
      <c r="S96" s="225">
        <v>0.17299999999999999</v>
      </c>
      <c r="T96" s="226">
        <f>S96*H96</f>
        <v>0.17299999999999999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155</v>
      </c>
      <c r="AT96" s="227" t="s">
        <v>150</v>
      </c>
      <c r="AU96" s="227" t="s">
        <v>82</v>
      </c>
      <c r="AY96" s="20" t="s">
        <v>147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82</v>
      </c>
      <c r="BK96" s="228">
        <f>ROUND(I96*H96,2)</f>
        <v>0</v>
      </c>
      <c r="BL96" s="20" t="s">
        <v>155</v>
      </c>
      <c r="BM96" s="227" t="s">
        <v>995</v>
      </c>
    </row>
    <row r="97" s="2" customFormat="1">
      <c r="A97" s="41"/>
      <c r="B97" s="42"/>
      <c r="C97" s="43"/>
      <c r="D97" s="229" t="s">
        <v>157</v>
      </c>
      <c r="E97" s="43"/>
      <c r="F97" s="230" t="s">
        <v>996</v>
      </c>
      <c r="G97" s="43"/>
      <c r="H97" s="43"/>
      <c r="I97" s="231"/>
      <c r="J97" s="43"/>
      <c r="K97" s="43"/>
      <c r="L97" s="47"/>
      <c r="M97" s="232"/>
      <c r="N97" s="233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157</v>
      </c>
      <c r="AU97" s="20" t="s">
        <v>82</v>
      </c>
    </row>
    <row r="98" s="2" customFormat="1" ht="37.8" customHeight="1">
      <c r="A98" s="41"/>
      <c r="B98" s="42"/>
      <c r="C98" s="216" t="s">
        <v>82</v>
      </c>
      <c r="D98" s="216" t="s">
        <v>150</v>
      </c>
      <c r="E98" s="217" t="s">
        <v>997</v>
      </c>
      <c r="F98" s="218" t="s">
        <v>998</v>
      </c>
      <c r="G98" s="219" t="s">
        <v>231</v>
      </c>
      <c r="H98" s="220">
        <v>6.5</v>
      </c>
      <c r="I98" s="221"/>
      <c r="J98" s="222">
        <f>ROUND(I98*H98,2)</f>
        <v>0</v>
      </c>
      <c r="K98" s="218" t="s">
        <v>154</v>
      </c>
      <c r="L98" s="47"/>
      <c r="M98" s="223" t="s">
        <v>19</v>
      </c>
      <c r="N98" s="224" t="s">
        <v>41</v>
      </c>
      <c r="O98" s="87"/>
      <c r="P98" s="225">
        <f>O98*H98</f>
        <v>0</v>
      </c>
      <c r="Q98" s="225">
        <v>0.00281</v>
      </c>
      <c r="R98" s="225">
        <f>Q98*H98</f>
        <v>0.018265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155</v>
      </c>
      <c r="AT98" s="227" t="s">
        <v>150</v>
      </c>
      <c r="AU98" s="227" t="s">
        <v>82</v>
      </c>
      <c r="AY98" s="20" t="s">
        <v>147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82</v>
      </c>
      <c r="BK98" s="228">
        <f>ROUND(I98*H98,2)</f>
        <v>0</v>
      </c>
      <c r="BL98" s="20" t="s">
        <v>155</v>
      </c>
      <c r="BM98" s="227" t="s">
        <v>999</v>
      </c>
    </row>
    <row r="99" s="2" customFormat="1">
      <c r="A99" s="41"/>
      <c r="B99" s="42"/>
      <c r="C99" s="43"/>
      <c r="D99" s="229" t="s">
        <v>157</v>
      </c>
      <c r="E99" s="43"/>
      <c r="F99" s="230" t="s">
        <v>1000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157</v>
      </c>
      <c r="AU99" s="20" t="s">
        <v>82</v>
      </c>
    </row>
    <row r="100" s="14" customFormat="1">
      <c r="A100" s="14"/>
      <c r="B100" s="245"/>
      <c r="C100" s="246"/>
      <c r="D100" s="236" t="s">
        <v>159</v>
      </c>
      <c r="E100" s="247" t="s">
        <v>19</v>
      </c>
      <c r="F100" s="248" t="s">
        <v>1001</v>
      </c>
      <c r="G100" s="246"/>
      <c r="H100" s="249">
        <v>6.5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159</v>
      </c>
      <c r="AU100" s="255" t="s">
        <v>82</v>
      </c>
      <c r="AV100" s="14" t="s">
        <v>82</v>
      </c>
      <c r="AW100" s="14" t="s">
        <v>31</v>
      </c>
      <c r="AX100" s="14" t="s">
        <v>76</v>
      </c>
      <c r="AY100" s="255" t="s">
        <v>147</v>
      </c>
    </row>
    <row r="101" s="12" customFormat="1" ht="22.8" customHeight="1">
      <c r="A101" s="12"/>
      <c r="B101" s="200"/>
      <c r="C101" s="201"/>
      <c r="D101" s="202" t="s">
        <v>68</v>
      </c>
      <c r="E101" s="214" t="s">
        <v>520</v>
      </c>
      <c r="F101" s="214" t="s">
        <v>521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SUM(P102:P103)</f>
        <v>0</v>
      </c>
      <c r="Q101" s="208"/>
      <c r="R101" s="209">
        <f>SUM(R102:R103)</f>
        <v>0</v>
      </c>
      <c r="S101" s="208"/>
      <c r="T101" s="21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76</v>
      </c>
      <c r="AT101" s="212" t="s">
        <v>68</v>
      </c>
      <c r="AU101" s="212" t="s">
        <v>76</v>
      </c>
      <c r="AY101" s="211" t="s">
        <v>147</v>
      </c>
      <c r="BK101" s="213">
        <f>SUM(BK102:BK103)</f>
        <v>0</v>
      </c>
    </row>
    <row r="102" s="2" customFormat="1" ht="33" customHeight="1">
      <c r="A102" s="41"/>
      <c r="B102" s="42"/>
      <c r="C102" s="216" t="s">
        <v>103</v>
      </c>
      <c r="D102" s="216" t="s">
        <v>150</v>
      </c>
      <c r="E102" s="217" t="s">
        <v>1002</v>
      </c>
      <c r="F102" s="218" t="s">
        <v>1003</v>
      </c>
      <c r="G102" s="219" t="s">
        <v>265</v>
      </c>
      <c r="H102" s="220">
        <v>0.24199999999999999</v>
      </c>
      <c r="I102" s="221"/>
      <c r="J102" s="222">
        <f>ROUND(I102*H102,2)</f>
        <v>0</v>
      </c>
      <c r="K102" s="218" t="s">
        <v>154</v>
      </c>
      <c r="L102" s="47"/>
      <c r="M102" s="223" t="s">
        <v>19</v>
      </c>
      <c r="N102" s="224" t="s">
        <v>41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155</v>
      </c>
      <c r="AT102" s="227" t="s">
        <v>150</v>
      </c>
      <c r="AU102" s="227" t="s">
        <v>82</v>
      </c>
      <c r="AY102" s="20" t="s">
        <v>147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82</v>
      </c>
      <c r="BK102" s="228">
        <f>ROUND(I102*H102,2)</f>
        <v>0</v>
      </c>
      <c r="BL102" s="20" t="s">
        <v>155</v>
      </c>
      <c r="BM102" s="227" t="s">
        <v>1004</v>
      </c>
    </row>
    <row r="103" s="2" customFormat="1">
      <c r="A103" s="41"/>
      <c r="B103" s="42"/>
      <c r="C103" s="43"/>
      <c r="D103" s="229" t="s">
        <v>157</v>
      </c>
      <c r="E103" s="43"/>
      <c r="F103" s="230" t="s">
        <v>1005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157</v>
      </c>
      <c r="AU103" s="20" t="s">
        <v>82</v>
      </c>
    </row>
    <row r="104" s="12" customFormat="1" ht="25.92" customHeight="1">
      <c r="A104" s="12"/>
      <c r="B104" s="200"/>
      <c r="C104" s="201"/>
      <c r="D104" s="202" t="s">
        <v>68</v>
      </c>
      <c r="E104" s="203" t="s">
        <v>299</v>
      </c>
      <c r="F104" s="203" t="s">
        <v>300</v>
      </c>
      <c r="G104" s="201"/>
      <c r="H104" s="201"/>
      <c r="I104" s="204"/>
      <c r="J104" s="205">
        <f>BK104</f>
        <v>0</v>
      </c>
      <c r="K104" s="201"/>
      <c r="L104" s="206"/>
      <c r="M104" s="207"/>
      <c r="N104" s="208"/>
      <c r="O104" s="208"/>
      <c r="P104" s="209">
        <f>P105+P132+P141+P153</f>
        <v>0</v>
      </c>
      <c r="Q104" s="208"/>
      <c r="R104" s="209">
        <f>R105+R132+R141+R153</f>
        <v>0.78641105999999983</v>
      </c>
      <c r="S104" s="208"/>
      <c r="T104" s="210">
        <f>T105+T132+T141+T153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82</v>
      </c>
      <c r="AT104" s="212" t="s">
        <v>68</v>
      </c>
      <c r="AU104" s="212" t="s">
        <v>69</v>
      </c>
      <c r="AY104" s="211" t="s">
        <v>147</v>
      </c>
      <c r="BK104" s="213">
        <f>BK105+BK132+BK141+BK153</f>
        <v>0</v>
      </c>
    </row>
    <row r="105" s="12" customFormat="1" ht="22.8" customHeight="1">
      <c r="A105" s="12"/>
      <c r="B105" s="200"/>
      <c r="C105" s="201"/>
      <c r="D105" s="202" t="s">
        <v>68</v>
      </c>
      <c r="E105" s="214" t="s">
        <v>945</v>
      </c>
      <c r="F105" s="214" t="s">
        <v>946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SUM(P106:P131)</f>
        <v>0</v>
      </c>
      <c r="Q105" s="208"/>
      <c r="R105" s="209">
        <f>SUM(R106:R131)</f>
        <v>0.1269921</v>
      </c>
      <c r="S105" s="208"/>
      <c r="T105" s="210">
        <f>SUM(T106:T131)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82</v>
      </c>
      <c r="AT105" s="212" t="s">
        <v>68</v>
      </c>
      <c r="AU105" s="212" t="s">
        <v>76</v>
      </c>
      <c r="AY105" s="211" t="s">
        <v>147</v>
      </c>
      <c r="BK105" s="213">
        <f>SUM(BK106:BK131)</f>
        <v>0</v>
      </c>
    </row>
    <row r="106" s="2" customFormat="1" ht="24.15" customHeight="1">
      <c r="A106" s="41"/>
      <c r="B106" s="42"/>
      <c r="C106" s="216" t="s">
        <v>155</v>
      </c>
      <c r="D106" s="216" t="s">
        <v>150</v>
      </c>
      <c r="E106" s="217" t="s">
        <v>1006</v>
      </c>
      <c r="F106" s="218" t="s">
        <v>1007</v>
      </c>
      <c r="G106" s="219" t="s">
        <v>171</v>
      </c>
      <c r="H106" s="220">
        <v>46.710000000000001</v>
      </c>
      <c r="I106" s="221"/>
      <c r="J106" s="222">
        <f>ROUND(I106*H106,2)</f>
        <v>0</v>
      </c>
      <c r="K106" s="218" t="s">
        <v>154</v>
      </c>
      <c r="L106" s="47"/>
      <c r="M106" s="223" t="s">
        <v>19</v>
      </c>
      <c r="N106" s="224" t="s">
        <v>41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247</v>
      </c>
      <c r="AT106" s="227" t="s">
        <v>150</v>
      </c>
      <c r="AU106" s="227" t="s">
        <v>82</v>
      </c>
      <c r="AY106" s="20" t="s">
        <v>147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82</v>
      </c>
      <c r="BK106" s="228">
        <f>ROUND(I106*H106,2)</f>
        <v>0</v>
      </c>
      <c r="BL106" s="20" t="s">
        <v>247</v>
      </c>
      <c r="BM106" s="227" t="s">
        <v>1008</v>
      </c>
    </row>
    <row r="107" s="2" customFormat="1">
      <c r="A107" s="41"/>
      <c r="B107" s="42"/>
      <c r="C107" s="43"/>
      <c r="D107" s="229" t="s">
        <v>157</v>
      </c>
      <c r="E107" s="43"/>
      <c r="F107" s="230" t="s">
        <v>1009</v>
      </c>
      <c r="G107" s="43"/>
      <c r="H107" s="43"/>
      <c r="I107" s="231"/>
      <c r="J107" s="43"/>
      <c r="K107" s="43"/>
      <c r="L107" s="47"/>
      <c r="M107" s="232"/>
      <c r="N107" s="23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157</v>
      </c>
      <c r="AU107" s="20" t="s">
        <v>82</v>
      </c>
    </row>
    <row r="108" s="14" customFormat="1">
      <c r="A108" s="14"/>
      <c r="B108" s="245"/>
      <c r="C108" s="246"/>
      <c r="D108" s="236" t="s">
        <v>159</v>
      </c>
      <c r="E108" s="247" t="s">
        <v>19</v>
      </c>
      <c r="F108" s="248" t="s">
        <v>1010</v>
      </c>
      <c r="G108" s="246"/>
      <c r="H108" s="249">
        <v>46.710000000000001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159</v>
      </c>
      <c r="AU108" s="255" t="s">
        <v>82</v>
      </c>
      <c r="AV108" s="14" t="s">
        <v>82</v>
      </c>
      <c r="AW108" s="14" t="s">
        <v>31</v>
      </c>
      <c r="AX108" s="14" t="s">
        <v>76</v>
      </c>
      <c r="AY108" s="255" t="s">
        <v>147</v>
      </c>
    </row>
    <row r="109" s="2" customFormat="1" ht="16.5" customHeight="1">
      <c r="A109" s="41"/>
      <c r="B109" s="42"/>
      <c r="C109" s="270" t="s">
        <v>182</v>
      </c>
      <c r="D109" s="270" t="s">
        <v>468</v>
      </c>
      <c r="E109" s="271" t="s">
        <v>1011</v>
      </c>
      <c r="F109" s="272" t="s">
        <v>1012</v>
      </c>
      <c r="G109" s="273" t="s">
        <v>171</v>
      </c>
      <c r="H109" s="274">
        <v>54.441000000000002</v>
      </c>
      <c r="I109" s="275"/>
      <c r="J109" s="276">
        <f>ROUND(I109*H109,2)</f>
        <v>0</v>
      </c>
      <c r="K109" s="272" t="s">
        <v>154</v>
      </c>
      <c r="L109" s="277"/>
      <c r="M109" s="278" t="s">
        <v>19</v>
      </c>
      <c r="N109" s="279" t="s">
        <v>41</v>
      </c>
      <c r="O109" s="87"/>
      <c r="P109" s="225">
        <f>O109*H109</f>
        <v>0</v>
      </c>
      <c r="Q109" s="225">
        <v>0.0020999999999999999</v>
      </c>
      <c r="R109" s="225">
        <f>Q109*H109</f>
        <v>0.1143261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357</v>
      </c>
      <c r="AT109" s="227" t="s">
        <v>468</v>
      </c>
      <c r="AU109" s="227" t="s">
        <v>82</v>
      </c>
      <c r="AY109" s="20" t="s">
        <v>147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82</v>
      </c>
      <c r="BK109" s="228">
        <f>ROUND(I109*H109,2)</f>
        <v>0</v>
      </c>
      <c r="BL109" s="20" t="s">
        <v>247</v>
      </c>
      <c r="BM109" s="227" t="s">
        <v>1013</v>
      </c>
    </row>
    <row r="110" s="14" customFormat="1">
      <c r="A110" s="14"/>
      <c r="B110" s="245"/>
      <c r="C110" s="246"/>
      <c r="D110" s="236" t="s">
        <v>159</v>
      </c>
      <c r="E110" s="247" t="s">
        <v>19</v>
      </c>
      <c r="F110" s="248" t="s">
        <v>1014</v>
      </c>
      <c r="G110" s="246"/>
      <c r="H110" s="249">
        <v>54.441000000000002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159</v>
      </c>
      <c r="AU110" s="255" t="s">
        <v>82</v>
      </c>
      <c r="AV110" s="14" t="s">
        <v>82</v>
      </c>
      <c r="AW110" s="14" t="s">
        <v>31</v>
      </c>
      <c r="AX110" s="14" t="s">
        <v>76</v>
      </c>
      <c r="AY110" s="255" t="s">
        <v>147</v>
      </c>
    </row>
    <row r="111" s="2" customFormat="1" ht="24.15" customHeight="1">
      <c r="A111" s="41"/>
      <c r="B111" s="42"/>
      <c r="C111" s="216" t="s">
        <v>188</v>
      </c>
      <c r="D111" s="216" t="s">
        <v>150</v>
      </c>
      <c r="E111" s="217" t="s">
        <v>1015</v>
      </c>
      <c r="F111" s="218" t="s">
        <v>1016</v>
      </c>
      <c r="G111" s="219" t="s">
        <v>231</v>
      </c>
      <c r="H111" s="220">
        <v>35.600000000000001</v>
      </c>
      <c r="I111" s="221"/>
      <c r="J111" s="222">
        <f>ROUND(I111*H111,2)</f>
        <v>0</v>
      </c>
      <c r="K111" s="218" t="s">
        <v>154</v>
      </c>
      <c r="L111" s="47"/>
      <c r="M111" s="223" t="s">
        <v>19</v>
      </c>
      <c r="N111" s="224" t="s">
        <v>41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247</v>
      </c>
      <c r="AT111" s="227" t="s">
        <v>150</v>
      </c>
      <c r="AU111" s="227" t="s">
        <v>82</v>
      </c>
      <c r="AY111" s="20" t="s">
        <v>147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82</v>
      </c>
      <c r="BK111" s="228">
        <f>ROUND(I111*H111,2)</f>
        <v>0</v>
      </c>
      <c r="BL111" s="20" t="s">
        <v>247</v>
      </c>
      <c r="BM111" s="227" t="s">
        <v>1017</v>
      </c>
    </row>
    <row r="112" s="2" customFormat="1">
      <c r="A112" s="41"/>
      <c r="B112" s="42"/>
      <c r="C112" s="43"/>
      <c r="D112" s="229" t="s">
        <v>157</v>
      </c>
      <c r="E112" s="43"/>
      <c r="F112" s="230" t="s">
        <v>1018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157</v>
      </c>
      <c r="AU112" s="20" t="s">
        <v>82</v>
      </c>
    </row>
    <row r="113" s="14" customFormat="1">
      <c r="A113" s="14"/>
      <c r="B113" s="245"/>
      <c r="C113" s="246"/>
      <c r="D113" s="236" t="s">
        <v>159</v>
      </c>
      <c r="E113" s="247" t="s">
        <v>19</v>
      </c>
      <c r="F113" s="248" t="s">
        <v>1019</v>
      </c>
      <c r="G113" s="246"/>
      <c r="H113" s="249">
        <v>35.600000000000001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159</v>
      </c>
      <c r="AU113" s="255" t="s">
        <v>82</v>
      </c>
      <c r="AV113" s="14" t="s">
        <v>82</v>
      </c>
      <c r="AW113" s="14" t="s">
        <v>31</v>
      </c>
      <c r="AX113" s="14" t="s">
        <v>76</v>
      </c>
      <c r="AY113" s="255" t="s">
        <v>147</v>
      </c>
    </row>
    <row r="114" s="2" customFormat="1" ht="24.15" customHeight="1">
      <c r="A114" s="41"/>
      <c r="B114" s="42"/>
      <c r="C114" s="216" t="s">
        <v>194</v>
      </c>
      <c r="D114" s="216" t="s">
        <v>150</v>
      </c>
      <c r="E114" s="217" t="s">
        <v>1020</v>
      </c>
      <c r="F114" s="218" t="s">
        <v>1021</v>
      </c>
      <c r="G114" s="219" t="s">
        <v>171</v>
      </c>
      <c r="H114" s="220">
        <v>28.350000000000001</v>
      </c>
      <c r="I114" s="221"/>
      <c r="J114" s="222">
        <f>ROUND(I114*H114,2)</f>
        <v>0</v>
      </c>
      <c r="K114" s="218" t="s">
        <v>154</v>
      </c>
      <c r="L114" s="47"/>
      <c r="M114" s="223" t="s">
        <v>19</v>
      </c>
      <c r="N114" s="224" t="s">
        <v>41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247</v>
      </c>
      <c r="AT114" s="227" t="s">
        <v>150</v>
      </c>
      <c r="AU114" s="227" t="s">
        <v>82</v>
      </c>
      <c r="AY114" s="20" t="s">
        <v>147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82</v>
      </c>
      <c r="BK114" s="228">
        <f>ROUND(I114*H114,2)</f>
        <v>0</v>
      </c>
      <c r="BL114" s="20" t="s">
        <v>247</v>
      </c>
      <c r="BM114" s="227" t="s">
        <v>1022</v>
      </c>
    </row>
    <row r="115" s="2" customFormat="1">
      <c r="A115" s="41"/>
      <c r="B115" s="42"/>
      <c r="C115" s="43"/>
      <c r="D115" s="229" t="s">
        <v>157</v>
      </c>
      <c r="E115" s="43"/>
      <c r="F115" s="230" t="s">
        <v>1023</v>
      </c>
      <c r="G115" s="43"/>
      <c r="H115" s="43"/>
      <c r="I115" s="231"/>
      <c r="J115" s="43"/>
      <c r="K115" s="43"/>
      <c r="L115" s="47"/>
      <c r="M115" s="232"/>
      <c r="N115" s="23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157</v>
      </c>
      <c r="AU115" s="20" t="s">
        <v>82</v>
      </c>
    </row>
    <row r="116" s="14" customFormat="1">
      <c r="A116" s="14"/>
      <c r="B116" s="245"/>
      <c r="C116" s="246"/>
      <c r="D116" s="236" t="s">
        <v>159</v>
      </c>
      <c r="E116" s="247" t="s">
        <v>19</v>
      </c>
      <c r="F116" s="248" t="s">
        <v>1024</v>
      </c>
      <c r="G116" s="246"/>
      <c r="H116" s="249">
        <v>8.9000000000000004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159</v>
      </c>
      <c r="AU116" s="255" t="s">
        <v>82</v>
      </c>
      <c r="AV116" s="14" t="s">
        <v>82</v>
      </c>
      <c r="AW116" s="14" t="s">
        <v>31</v>
      </c>
      <c r="AX116" s="14" t="s">
        <v>69</v>
      </c>
      <c r="AY116" s="255" t="s">
        <v>147</v>
      </c>
    </row>
    <row r="117" s="14" customFormat="1">
      <c r="A117" s="14"/>
      <c r="B117" s="245"/>
      <c r="C117" s="246"/>
      <c r="D117" s="236" t="s">
        <v>159</v>
      </c>
      <c r="E117" s="247" t="s">
        <v>19</v>
      </c>
      <c r="F117" s="248" t="s">
        <v>1025</v>
      </c>
      <c r="G117" s="246"/>
      <c r="H117" s="249">
        <v>10.800000000000001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159</v>
      </c>
      <c r="AU117" s="255" t="s">
        <v>82</v>
      </c>
      <c r="AV117" s="14" t="s">
        <v>82</v>
      </c>
      <c r="AW117" s="14" t="s">
        <v>31</v>
      </c>
      <c r="AX117" s="14" t="s">
        <v>69</v>
      </c>
      <c r="AY117" s="255" t="s">
        <v>147</v>
      </c>
    </row>
    <row r="118" s="14" customFormat="1">
      <c r="A118" s="14"/>
      <c r="B118" s="245"/>
      <c r="C118" s="246"/>
      <c r="D118" s="236" t="s">
        <v>159</v>
      </c>
      <c r="E118" s="247" t="s">
        <v>19</v>
      </c>
      <c r="F118" s="248" t="s">
        <v>1026</v>
      </c>
      <c r="G118" s="246"/>
      <c r="H118" s="249">
        <v>8.6500000000000004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159</v>
      </c>
      <c r="AU118" s="255" t="s">
        <v>82</v>
      </c>
      <c r="AV118" s="14" t="s">
        <v>82</v>
      </c>
      <c r="AW118" s="14" t="s">
        <v>31</v>
      </c>
      <c r="AX118" s="14" t="s">
        <v>69</v>
      </c>
      <c r="AY118" s="255" t="s">
        <v>147</v>
      </c>
    </row>
    <row r="119" s="15" customFormat="1">
      <c r="A119" s="15"/>
      <c r="B119" s="256"/>
      <c r="C119" s="257"/>
      <c r="D119" s="236" t="s">
        <v>159</v>
      </c>
      <c r="E119" s="258" t="s">
        <v>19</v>
      </c>
      <c r="F119" s="259" t="s">
        <v>163</v>
      </c>
      <c r="G119" s="257"/>
      <c r="H119" s="260">
        <v>28.350000000000001</v>
      </c>
      <c r="I119" s="261"/>
      <c r="J119" s="257"/>
      <c r="K119" s="257"/>
      <c r="L119" s="262"/>
      <c r="M119" s="263"/>
      <c r="N119" s="264"/>
      <c r="O119" s="264"/>
      <c r="P119" s="264"/>
      <c r="Q119" s="264"/>
      <c r="R119" s="264"/>
      <c r="S119" s="264"/>
      <c r="T119" s="26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6" t="s">
        <v>159</v>
      </c>
      <c r="AU119" s="266" t="s">
        <v>82</v>
      </c>
      <c r="AV119" s="15" t="s">
        <v>155</v>
      </c>
      <c r="AW119" s="15" t="s">
        <v>31</v>
      </c>
      <c r="AX119" s="15" t="s">
        <v>76</v>
      </c>
      <c r="AY119" s="266" t="s">
        <v>147</v>
      </c>
    </row>
    <row r="120" s="2" customFormat="1" ht="33" customHeight="1">
      <c r="A120" s="41"/>
      <c r="B120" s="42"/>
      <c r="C120" s="216" t="s">
        <v>200</v>
      </c>
      <c r="D120" s="216" t="s">
        <v>150</v>
      </c>
      <c r="E120" s="217" t="s">
        <v>1027</v>
      </c>
      <c r="F120" s="218" t="s">
        <v>1028</v>
      </c>
      <c r="G120" s="219" t="s">
        <v>219</v>
      </c>
      <c r="H120" s="220">
        <v>144</v>
      </c>
      <c r="I120" s="221"/>
      <c r="J120" s="222">
        <f>ROUND(I120*H120,2)</f>
        <v>0</v>
      </c>
      <c r="K120" s="218" t="s">
        <v>154</v>
      </c>
      <c r="L120" s="47"/>
      <c r="M120" s="223" t="s">
        <v>19</v>
      </c>
      <c r="N120" s="224" t="s">
        <v>41</v>
      </c>
      <c r="O120" s="87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247</v>
      </c>
      <c r="AT120" s="227" t="s">
        <v>150</v>
      </c>
      <c r="AU120" s="227" t="s">
        <v>82</v>
      </c>
      <c r="AY120" s="20" t="s">
        <v>147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82</v>
      </c>
      <c r="BK120" s="228">
        <f>ROUND(I120*H120,2)</f>
        <v>0</v>
      </c>
      <c r="BL120" s="20" t="s">
        <v>247</v>
      </c>
      <c r="BM120" s="227" t="s">
        <v>1029</v>
      </c>
    </row>
    <row r="121" s="2" customFormat="1">
      <c r="A121" s="41"/>
      <c r="B121" s="42"/>
      <c r="C121" s="43"/>
      <c r="D121" s="229" t="s">
        <v>157</v>
      </c>
      <c r="E121" s="43"/>
      <c r="F121" s="230" t="s">
        <v>1030</v>
      </c>
      <c r="G121" s="43"/>
      <c r="H121" s="43"/>
      <c r="I121" s="231"/>
      <c r="J121" s="43"/>
      <c r="K121" s="43"/>
      <c r="L121" s="47"/>
      <c r="M121" s="232"/>
      <c r="N121" s="23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157</v>
      </c>
      <c r="AU121" s="20" t="s">
        <v>82</v>
      </c>
    </row>
    <row r="122" s="14" customFormat="1">
      <c r="A122" s="14"/>
      <c r="B122" s="245"/>
      <c r="C122" s="246"/>
      <c r="D122" s="236" t="s">
        <v>159</v>
      </c>
      <c r="E122" s="247" t="s">
        <v>19</v>
      </c>
      <c r="F122" s="248" t="s">
        <v>1031</v>
      </c>
      <c r="G122" s="246"/>
      <c r="H122" s="249">
        <v>144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159</v>
      </c>
      <c r="AU122" s="255" t="s">
        <v>82</v>
      </c>
      <c r="AV122" s="14" t="s">
        <v>82</v>
      </c>
      <c r="AW122" s="14" t="s">
        <v>31</v>
      </c>
      <c r="AX122" s="14" t="s">
        <v>76</v>
      </c>
      <c r="AY122" s="255" t="s">
        <v>147</v>
      </c>
    </row>
    <row r="123" s="2" customFormat="1" ht="16.5" customHeight="1">
      <c r="A123" s="41"/>
      <c r="B123" s="42"/>
      <c r="C123" s="270" t="s">
        <v>148</v>
      </c>
      <c r="D123" s="270" t="s">
        <v>468</v>
      </c>
      <c r="E123" s="271" t="s">
        <v>1032</v>
      </c>
      <c r="F123" s="272" t="s">
        <v>1033</v>
      </c>
      <c r="G123" s="273" t="s">
        <v>219</v>
      </c>
      <c r="H123" s="274">
        <v>144</v>
      </c>
      <c r="I123" s="275"/>
      <c r="J123" s="276">
        <f>ROUND(I123*H123,2)</f>
        <v>0</v>
      </c>
      <c r="K123" s="272" t="s">
        <v>154</v>
      </c>
      <c r="L123" s="277"/>
      <c r="M123" s="278" t="s">
        <v>19</v>
      </c>
      <c r="N123" s="279" t="s">
        <v>41</v>
      </c>
      <c r="O123" s="87"/>
      <c r="P123" s="225">
        <f>O123*H123</f>
        <v>0</v>
      </c>
      <c r="Q123" s="225">
        <v>1.0000000000000001E-05</v>
      </c>
      <c r="R123" s="225">
        <f>Q123*H123</f>
        <v>0.0014400000000000001</v>
      </c>
      <c r="S123" s="225">
        <v>0</v>
      </c>
      <c r="T123" s="226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7" t="s">
        <v>357</v>
      </c>
      <c r="AT123" s="227" t="s">
        <v>468</v>
      </c>
      <c r="AU123" s="227" t="s">
        <v>82</v>
      </c>
      <c r="AY123" s="20" t="s">
        <v>147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82</v>
      </c>
      <c r="BK123" s="228">
        <f>ROUND(I123*H123,2)</f>
        <v>0</v>
      </c>
      <c r="BL123" s="20" t="s">
        <v>247</v>
      </c>
      <c r="BM123" s="227" t="s">
        <v>1034</v>
      </c>
    </row>
    <row r="124" s="2" customFormat="1" ht="24.15" customHeight="1">
      <c r="A124" s="41"/>
      <c r="B124" s="42"/>
      <c r="C124" s="270" t="s">
        <v>208</v>
      </c>
      <c r="D124" s="270" t="s">
        <v>468</v>
      </c>
      <c r="E124" s="271" t="s">
        <v>1035</v>
      </c>
      <c r="F124" s="272" t="s">
        <v>1036</v>
      </c>
      <c r="G124" s="273" t="s">
        <v>1037</v>
      </c>
      <c r="H124" s="274">
        <v>1.5</v>
      </c>
      <c r="I124" s="275"/>
      <c r="J124" s="276">
        <f>ROUND(I124*H124,2)</f>
        <v>0</v>
      </c>
      <c r="K124" s="272" t="s">
        <v>154</v>
      </c>
      <c r="L124" s="277"/>
      <c r="M124" s="278" t="s">
        <v>19</v>
      </c>
      <c r="N124" s="279" t="s">
        <v>41</v>
      </c>
      <c r="O124" s="87"/>
      <c r="P124" s="225">
        <f>O124*H124</f>
        <v>0</v>
      </c>
      <c r="Q124" s="225">
        <v>0.0010100000000000001</v>
      </c>
      <c r="R124" s="225">
        <f>Q124*H124</f>
        <v>0.0015150000000000001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357</v>
      </c>
      <c r="AT124" s="227" t="s">
        <v>468</v>
      </c>
      <c r="AU124" s="227" t="s">
        <v>82</v>
      </c>
      <c r="AY124" s="20" t="s">
        <v>147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82</v>
      </c>
      <c r="BK124" s="228">
        <f>ROUND(I124*H124,2)</f>
        <v>0</v>
      </c>
      <c r="BL124" s="20" t="s">
        <v>247</v>
      </c>
      <c r="BM124" s="227" t="s">
        <v>1038</v>
      </c>
    </row>
    <row r="125" s="2" customFormat="1" ht="21.75" customHeight="1">
      <c r="A125" s="41"/>
      <c r="B125" s="42"/>
      <c r="C125" s="216" t="s">
        <v>216</v>
      </c>
      <c r="D125" s="216" t="s">
        <v>150</v>
      </c>
      <c r="E125" s="217" t="s">
        <v>1039</v>
      </c>
      <c r="F125" s="218" t="s">
        <v>1040</v>
      </c>
      <c r="G125" s="219" t="s">
        <v>171</v>
      </c>
      <c r="H125" s="220">
        <v>46.710000000000001</v>
      </c>
      <c r="I125" s="221"/>
      <c r="J125" s="222">
        <f>ROUND(I125*H125,2)</f>
        <v>0</v>
      </c>
      <c r="K125" s="218" t="s">
        <v>154</v>
      </c>
      <c r="L125" s="47"/>
      <c r="M125" s="223" t="s">
        <v>19</v>
      </c>
      <c r="N125" s="224" t="s">
        <v>41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247</v>
      </c>
      <c r="AT125" s="227" t="s">
        <v>150</v>
      </c>
      <c r="AU125" s="227" t="s">
        <v>82</v>
      </c>
      <c r="AY125" s="20" t="s">
        <v>147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82</v>
      </c>
      <c r="BK125" s="228">
        <f>ROUND(I125*H125,2)</f>
        <v>0</v>
      </c>
      <c r="BL125" s="20" t="s">
        <v>247</v>
      </c>
      <c r="BM125" s="227" t="s">
        <v>1041</v>
      </c>
    </row>
    <row r="126" s="2" customFormat="1">
      <c r="A126" s="41"/>
      <c r="B126" s="42"/>
      <c r="C126" s="43"/>
      <c r="D126" s="229" t="s">
        <v>157</v>
      </c>
      <c r="E126" s="43"/>
      <c r="F126" s="230" t="s">
        <v>1042</v>
      </c>
      <c r="G126" s="43"/>
      <c r="H126" s="43"/>
      <c r="I126" s="231"/>
      <c r="J126" s="43"/>
      <c r="K126" s="43"/>
      <c r="L126" s="47"/>
      <c r="M126" s="232"/>
      <c r="N126" s="23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157</v>
      </c>
      <c r="AU126" s="20" t="s">
        <v>82</v>
      </c>
    </row>
    <row r="127" s="14" customFormat="1">
      <c r="A127" s="14"/>
      <c r="B127" s="245"/>
      <c r="C127" s="246"/>
      <c r="D127" s="236" t="s">
        <v>159</v>
      </c>
      <c r="E127" s="247" t="s">
        <v>19</v>
      </c>
      <c r="F127" s="248" t="s">
        <v>1010</v>
      </c>
      <c r="G127" s="246"/>
      <c r="H127" s="249">
        <v>46.710000000000001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159</v>
      </c>
      <c r="AU127" s="255" t="s">
        <v>82</v>
      </c>
      <c r="AV127" s="14" t="s">
        <v>82</v>
      </c>
      <c r="AW127" s="14" t="s">
        <v>31</v>
      </c>
      <c r="AX127" s="14" t="s">
        <v>76</v>
      </c>
      <c r="AY127" s="255" t="s">
        <v>147</v>
      </c>
    </row>
    <row r="128" s="2" customFormat="1" ht="16.5" customHeight="1">
      <c r="A128" s="41"/>
      <c r="B128" s="42"/>
      <c r="C128" s="270" t="s">
        <v>8</v>
      </c>
      <c r="D128" s="270" t="s">
        <v>468</v>
      </c>
      <c r="E128" s="271" t="s">
        <v>1043</v>
      </c>
      <c r="F128" s="272" t="s">
        <v>1044</v>
      </c>
      <c r="G128" s="273" t="s">
        <v>171</v>
      </c>
      <c r="H128" s="274">
        <v>53.950000000000003</v>
      </c>
      <c r="I128" s="275"/>
      <c r="J128" s="276">
        <f>ROUND(I128*H128,2)</f>
        <v>0</v>
      </c>
      <c r="K128" s="272" t="s">
        <v>154</v>
      </c>
      <c r="L128" s="277"/>
      <c r="M128" s="278" t="s">
        <v>19</v>
      </c>
      <c r="N128" s="279" t="s">
        <v>41</v>
      </c>
      <c r="O128" s="87"/>
      <c r="P128" s="225">
        <f>O128*H128</f>
        <v>0</v>
      </c>
      <c r="Q128" s="225">
        <v>0.00018000000000000001</v>
      </c>
      <c r="R128" s="225">
        <f>Q128*H128</f>
        <v>0.0097110000000000009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357</v>
      </c>
      <c r="AT128" s="227" t="s">
        <v>468</v>
      </c>
      <c r="AU128" s="227" t="s">
        <v>82</v>
      </c>
      <c r="AY128" s="20" t="s">
        <v>147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82</v>
      </c>
      <c r="BK128" s="228">
        <f>ROUND(I128*H128,2)</f>
        <v>0</v>
      </c>
      <c r="BL128" s="20" t="s">
        <v>247</v>
      </c>
      <c r="BM128" s="227" t="s">
        <v>1045</v>
      </c>
    </row>
    <row r="129" s="14" customFormat="1">
      <c r="A129" s="14"/>
      <c r="B129" s="245"/>
      <c r="C129" s="246"/>
      <c r="D129" s="236" t="s">
        <v>159</v>
      </c>
      <c r="E129" s="247" t="s">
        <v>19</v>
      </c>
      <c r="F129" s="248" t="s">
        <v>1046</v>
      </c>
      <c r="G129" s="246"/>
      <c r="H129" s="249">
        <v>53.950000000000003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159</v>
      </c>
      <c r="AU129" s="255" t="s">
        <v>82</v>
      </c>
      <c r="AV129" s="14" t="s">
        <v>82</v>
      </c>
      <c r="AW129" s="14" t="s">
        <v>31</v>
      </c>
      <c r="AX129" s="14" t="s">
        <v>76</v>
      </c>
      <c r="AY129" s="255" t="s">
        <v>147</v>
      </c>
    </row>
    <row r="130" s="2" customFormat="1" ht="24.15" customHeight="1">
      <c r="A130" s="41"/>
      <c r="B130" s="42"/>
      <c r="C130" s="216" t="s">
        <v>228</v>
      </c>
      <c r="D130" s="216" t="s">
        <v>150</v>
      </c>
      <c r="E130" s="217" t="s">
        <v>1047</v>
      </c>
      <c r="F130" s="218" t="s">
        <v>1048</v>
      </c>
      <c r="G130" s="219" t="s">
        <v>265</v>
      </c>
      <c r="H130" s="220">
        <v>0.127</v>
      </c>
      <c r="I130" s="221"/>
      <c r="J130" s="222">
        <f>ROUND(I130*H130,2)</f>
        <v>0</v>
      </c>
      <c r="K130" s="218" t="s">
        <v>154</v>
      </c>
      <c r="L130" s="47"/>
      <c r="M130" s="223" t="s">
        <v>19</v>
      </c>
      <c r="N130" s="224" t="s">
        <v>41</v>
      </c>
      <c r="O130" s="87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247</v>
      </c>
      <c r="AT130" s="227" t="s">
        <v>150</v>
      </c>
      <c r="AU130" s="227" t="s">
        <v>82</v>
      </c>
      <c r="AY130" s="20" t="s">
        <v>147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82</v>
      </c>
      <c r="BK130" s="228">
        <f>ROUND(I130*H130,2)</f>
        <v>0</v>
      </c>
      <c r="BL130" s="20" t="s">
        <v>247</v>
      </c>
      <c r="BM130" s="227" t="s">
        <v>1049</v>
      </c>
    </row>
    <row r="131" s="2" customFormat="1">
      <c r="A131" s="41"/>
      <c r="B131" s="42"/>
      <c r="C131" s="43"/>
      <c r="D131" s="229" t="s">
        <v>157</v>
      </c>
      <c r="E131" s="43"/>
      <c r="F131" s="230" t="s">
        <v>1050</v>
      </c>
      <c r="G131" s="43"/>
      <c r="H131" s="43"/>
      <c r="I131" s="231"/>
      <c r="J131" s="43"/>
      <c r="K131" s="43"/>
      <c r="L131" s="47"/>
      <c r="M131" s="232"/>
      <c r="N131" s="23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157</v>
      </c>
      <c r="AU131" s="20" t="s">
        <v>82</v>
      </c>
    </row>
    <row r="132" s="12" customFormat="1" ht="22.8" customHeight="1">
      <c r="A132" s="12"/>
      <c r="B132" s="200"/>
      <c r="C132" s="201"/>
      <c r="D132" s="202" t="s">
        <v>68</v>
      </c>
      <c r="E132" s="214" t="s">
        <v>1051</v>
      </c>
      <c r="F132" s="214" t="s">
        <v>1052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SUM(P133:P140)</f>
        <v>0</v>
      </c>
      <c r="Q132" s="208"/>
      <c r="R132" s="209">
        <f>SUM(R133:R140)</f>
        <v>0.001475</v>
      </c>
      <c r="S132" s="208"/>
      <c r="T132" s="210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82</v>
      </c>
      <c r="AT132" s="212" t="s">
        <v>68</v>
      </c>
      <c r="AU132" s="212" t="s">
        <v>76</v>
      </c>
      <c r="AY132" s="211" t="s">
        <v>147</v>
      </c>
      <c r="BK132" s="213">
        <f>SUM(BK133:BK140)</f>
        <v>0</v>
      </c>
    </row>
    <row r="133" s="2" customFormat="1" ht="16.5" customHeight="1">
      <c r="A133" s="41"/>
      <c r="B133" s="42"/>
      <c r="C133" s="216" t="s">
        <v>235</v>
      </c>
      <c r="D133" s="216" t="s">
        <v>150</v>
      </c>
      <c r="E133" s="217" t="s">
        <v>1053</v>
      </c>
      <c r="F133" s="218" t="s">
        <v>1054</v>
      </c>
      <c r="G133" s="219" t="s">
        <v>219</v>
      </c>
      <c r="H133" s="220">
        <v>1</v>
      </c>
      <c r="I133" s="221"/>
      <c r="J133" s="222">
        <f>ROUND(I133*H133,2)</f>
        <v>0</v>
      </c>
      <c r="K133" s="218" t="s">
        <v>154</v>
      </c>
      <c r="L133" s="47"/>
      <c r="M133" s="223" t="s">
        <v>19</v>
      </c>
      <c r="N133" s="224" t="s">
        <v>41</v>
      </c>
      <c r="O133" s="87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7" t="s">
        <v>247</v>
      </c>
      <c r="AT133" s="227" t="s">
        <v>150</v>
      </c>
      <c r="AU133" s="227" t="s">
        <v>82</v>
      </c>
      <c r="AY133" s="20" t="s">
        <v>147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82</v>
      </c>
      <c r="BK133" s="228">
        <f>ROUND(I133*H133,2)</f>
        <v>0</v>
      </c>
      <c r="BL133" s="20" t="s">
        <v>247</v>
      </c>
      <c r="BM133" s="227" t="s">
        <v>1055</v>
      </c>
    </row>
    <row r="134" s="2" customFormat="1">
      <c r="A134" s="41"/>
      <c r="B134" s="42"/>
      <c r="C134" s="43"/>
      <c r="D134" s="229" t="s">
        <v>157</v>
      </c>
      <c r="E134" s="43"/>
      <c r="F134" s="230" t="s">
        <v>1056</v>
      </c>
      <c r="G134" s="43"/>
      <c r="H134" s="43"/>
      <c r="I134" s="231"/>
      <c r="J134" s="43"/>
      <c r="K134" s="43"/>
      <c r="L134" s="47"/>
      <c r="M134" s="232"/>
      <c r="N134" s="23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157</v>
      </c>
      <c r="AU134" s="20" t="s">
        <v>82</v>
      </c>
    </row>
    <row r="135" s="2" customFormat="1" ht="16.5" customHeight="1">
      <c r="A135" s="41"/>
      <c r="B135" s="42"/>
      <c r="C135" s="270" t="s">
        <v>241</v>
      </c>
      <c r="D135" s="270" t="s">
        <v>468</v>
      </c>
      <c r="E135" s="271" t="s">
        <v>1057</v>
      </c>
      <c r="F135" s="272" t="s">
        <v>1058</v>
      </c>
      <c r="G135" s="273" t="s">
        <v>219</v>
      </c>
      <c r="H135" s="274">
        <v>1</v>
      </c>
      <c r="I135" s="275"/>
      <c r="J135" s="276">
        <f>ROUND(I135*H135,2)</f>
        <v>0</v>
      </c>
      <c r="K135" s="272" t="s">
        <v>154</v>
      </c>
      <c r="L135" s="277"/>
      <c r="M135" s="278" t="s">
        <v>19</v>
      </c>
      <c r="N135" s="279" t="s">
        <v>41</v>
      </c>
      <c r="O135" s="87"/>
      <c r="P135" s="225">
        <f>O135*H135</f>
        <v>0</v>
      </c>
      <c r="Q135" s="225">
        <v>0.00044000000000000002</v>
      </c>
      <c r="R135" s="225">
        <f>Q135*H135</f>
        <v>0.00044000000000000002</v>
      </c>
      <c r="S135" s="225">
        <v>0</v>
      </c>
      <c r="T135" s="22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357</v>
      </c>
      <c r="AT135" s="227" t="s">
        <v>468</v>
      </c>
      <c r="AU135" s="227" t="s">
        <v>82</v>
      </c>
      <c r="AY135" s="20" t="s">
        <v>147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82</v>
      </c>
      <c r="BK135" s="228">
        <f>ROUND(I135*H135,2)</f>
        <v>0</v>
      </c>
      <c r="BL135" s="20" t="s">
        <v>247</v>
      </c>
      <c r="BM135" s="227" t="s">
        <v>1059</v>
      </c>
    </row>
    <row r="136" s="2" customFormat="1" ht="24.15" customHeight="1">
      <c r="A136" s="41"/>
      <c r="B136" s="42"/>
      <c r="C136" s="216" t="s">
        <v>247</v>
      </c>
      <c r="D136" s="216" t="s">
        <v>150</v>
      </c>
      <c r="E136" s="217" t="s">
        <v>1060</v>
      </c>
      <c r="F136" s="218" t="s">
        <v>1061</v>
      </c>
      <c r="G136" s="219" t="s">
        <v>231</v>
      </c>
      <c r="H136" s="220">
        <v>0.29999999999999999</v>
      </c>
      <c r="I136" s="221"/>
      <c r="J136" s="222">
        <f>ROUND(I136*H136,2)</f>
        <v>0</v>
      </c>
      <c r="K136" s="218" t="s">
        <v>154</v>
      </c>
      <c r="L136" s="47"/>
      <c r="M136" s="223" t="s">
        <v>19</v>
      </c>
      <c r="N136" s="224" t="s">
        <v>41</v>
      </c>
      <c r="O136" s="87"/>
      <c r="P136" s="225">
        <f>O136*H136</f>
        <v>0</v>
      </c>
      <c r="Q136" s="225">
        <v>0.0034499999999999999</v>
      </c>
      <c r="R136" s="225">
        <f>Q136*H136</f>
        <v>0.0010349999999999999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247</v>
      </c>
      <c r="AT136" s="227" t="s">
        <v>150</v>
      </c>
      <c r="AU136" s="227" t="s">
        <v>82</v>
      </c>
      <c r="AY136" s="20" t="s">
        <v>147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82</v>
      </c>
      <c r="BK136" s="228">
        <f>ROUND(I136*H136,2)</f>
        <v>0</v>
      </c>
      <c r="BL136" s="20" t="s">
        <v>247</v>
      </c>
      <c r="BM136" s="227" t="s">
        <v>1062</v>
      </c>
    </row>
    <row r="137" s="2" customFormat="1">
      <c r="A137" s="41"/>
      <c r="B137" s="42"/>
      <c r="C137" s="43"/>
      <c r="D137" s="229" t="s">
        <v>157</v>
      </c>
      <c r="E137" s="43"/>
      <c r="F137" s="230" t="s">
        <v>1063</v>
      </c>
      <c r="G137" s="43"/>
      <c r="H137" s="43"/>
      <c r="I137" s="231"/>
      <c r="J137" s="43"/>
      <c r="K137" s="43"/>
      <c r="L137" s="47"/>
      <c r="M137" s="232"/>
      <c r="N137" s="23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157</v>
      </c>
      <c r="AU137" s="20" t="s">
        <v>82</v>
      </c>
    </row>
    <row r="138" s="14" customFormat="1">
      <c r="A138" s="14"/>
      <c r="B138" s="245"/>
      <c r="C138" s="246"/>
      <c r="D138" s="236" t="s">
        <v>159</v>
      </c>
      <c r="E138" s="247" t="s">
        <v>19</v>
      </c>
      <c r="F138" s="248" t="s">
        <v>1064</v>
      </c>
      <c r="G138" s="246"/>
      <c r="H138" s="249">
        <v>0.29999999999999999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159</v>
      </c>
      <c r="AU138" s="255" t="s">
        <v>82</v>
      </c>
      <c r="AV138" s="14" t="s">
        <v>82</v>
      </c>
      <c r="AW138" s="14" t="s">
        <v>31</v>
      </c>
      <c r="AX138" s="14" t="s">
        <v>76</v>
      </c>
      <c r="AY138" s="255" t="s">
        <v>147</v>
      </c>
    </row>
    <row r="139" s="2" customFormat="1" ht="24.15" customHeight="1">
      <c r="A139" s="41"/>
      <c r="B139" s="42"/>
      <c r="C139" s="216" t="s">
        <v>256</v>
      </c>
      <c r="D139" s="216" t="s">
        <v>150</v>
      </c>
      <c r="E139" s="217" t="s">
        <v>1065</v>
      </c>
      <c r="F139" s="218" t="s">
        <v>1066</v>
      </c>
      <c r="G139" s="219" t="s">
        <v>265</v>
      </c>
      <c r="H139" s="220">
        <v>0.001</v>
      </c>
      <c r="I139" s="221"/>
      <c r="J139" s="222">
        <f>ROUND(I139*H139,2)</f>
        <v>0</v>
      </c>
      <c r="K139" s="218" t="s">
        <v>154</v>
      </c>
      <c r="L139" s="47"/>
      <c r="M139" s="223" t="s">
        <v>19</v>
      </c>
      <c r="N139" s="224" t="s">
        <v>41</v>
      </c>
      <c r="O139" s="87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247</v>
      </c>
      <c r="AT139" s="227" t="s">
        <v>150</v>
      </c>
      <c r="AU139" s="227" t="s">
        <v>82</v>
      </c>
      <c r="AY139" s="20" t="s">
        <v>147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82</v>
      </c>
      <c r="BK139" s="228">
        <f>ROUND(I139*H139,2)</f>
        <v>0</v>
      </c>
      <c r="BL139" s="20" t="s">
        <v>247</v>
      </c>
      <c r="BM139" s="227" t="s">
        <v>1067</v>
      </c>
    </row>
    <row r="140" s="2" customFormat="1">
      <c r="A140" s="41"/>
      <c r="B140" s="42"/>
      <c r="C140" s="43"/>
      <c r="D140" s="229" t="s">
        <v>157</v>
      </c>
      <c r="E140" s="43"/>
      <c r="F140" s="230" t="s">
        <v>1068</v>
      </c>
      <c r="G140" s="43"/>
      <c r="H140" s="43"/>
      <c r="I140" s="231"/>
      <c r="J140" s="43"/>
      <c r="K140" s="43"/>
      <c r="L140" s="47"/>
      <c r="M140" s="232"/>
      <c r="N140" s="233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157</v>
      </c>
      <c r="AU140" s="20" t="s">
        <v>82</v>
      </c>
    </row>
    <row r="141" s="12" customFormat="1" ht="22.8" customHeight="1">
      <c r="A141" s="12"/>
      <c r="B141" s="200"/>
      <c r="C141" s="201"/>
      <c r="D141" s="202" t="s">
        <v>68</v>
      </c>
      <c r="E141" s="214" t="s">
        <v>390</v>
      </c>
      <c r="F141" s="214" t="s">
        <v>391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SUM(P142:P152)</f>
        <v>0</v>
      </c>
      <c r="Q141" s="208"/>
      <c r="R141" s="209">
        <f>SUM(R142:R152)</f>
        <v>0.53141095999999988</v>
      </c>
      <c r="S141" s="208"/>
      <c r="T141" s="210">
        <f>SUM(T142:T152)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82</v>
      </c>
      <c r="AT141" s="212" t="s">
        <v>68</v>
      </c>
      <c r="AU141" s="212" t="s">
        <v>76</v>
      </c>
      <c r="AY141" s="211" t="s">
        <v>147</v>
      </c>
      <c r="BK141" s="213">
        <f>SUM(BK142:BK152)</f>
        <v>0</v>
      </c>
    </row>
    <row r="142" s="2" customFormat="1" ht="24.15" customHeight="1">
      <c r="A142" s="41"/>
      <c r="B142" s="42"/>
      <c r="C142" s="216" t="s">
        <v>262</v>
      </c>
      <c r="D142" s="216" t="s">
        <v>150</v>
      </c>
      <c r="E142" s="217" t="s">
        <v>1069</v>
      </c>
      <c r="F142" s="218" t="s">
        <v>1070</v>
      </c>
      <c r="G142" s="219" t="s">
        <v>171</v>
      </c>
      <c r="H142" s="220">
        <v>46.710000000000001</v>
      </c>
      <c r="I142" s="221"/>
      <c r="J142" s="222">
        <f>ROUND(I142*H142,2)</f>
        <v>0</v>
      </c>
      <c r="K142" s="218" t="s">
        <v>154</v>
      </c>
      <c r="L142" s="47"/>
      <c r="M142" s="223" t="s">
        <v>19</v>
      </c>
      <c r="N142" s="224" t="s">
        <v>41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247</v>
      </c>
      <c r="AT142" s="227" t="s">
        <v>150</v>
      </c>
      <c r="AU142" s="227" t="s">
        <v>82</v>
      </c>
      <c r="AY142" s="20" t="s">
        <v>147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82</v>
      </c>
      <c r="BK142" s="228">
        <f>ROUND(I142*H142,2)</f>
        <v>0</v>
      </c>
      <c r="BL142" s="20" t="s">
        <v>247</v>
      </c>
      <c r="BM142" s="227" t="s">
        <v>1071</v>
      </c>
    </row>
    <row r="143" s="2" customFormat="1">
      <c r="A143" s="41"/>
      <c r="B143" s="42"/>
      <c r="C143" s="43"/>
      <c r="D143" s="229" t="s">
        <v>157</v>
      </c>
      <c r="E143" s="43"/>
      <c r="F143" s="230" t="s">
        <v>1072</v>
      </c>
      <c r="G143" s="43"/>
      <c r="H143" s="43"/>
      <c r="I143" s="231"/>
      <c r="J143" s="43"/>
      <c r="K143" s="43"/>
      <c r="L143" s="47"/>
      <c r="M143" s="232"/>
      <c r="N143" s="23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157</v>
      </c>
      <c r="AU143" s="20" t="s">
        <v>82</v>
      </c>
    </row>
    <row r="144" s="14" customFormat="1">
      <c r="A144" s="14"/>
      <c r="B144" s="245"/>
      <c r="C144" s="246"/>
      <c r="D144" s="236" t="s">
        <v>159</v>
      </c>
      <c r="E144" s="247" t="s">
        <v>19</v>
      </c>
      <c r="F144" s="248" t="s">
        <v>951</v>
      </c>
      <c r="G144" s="246"/>
      <c r="H144" s="249">
        <v>46.710000000000001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159</v>
      </c>
      <c r="AU144" s="255" t="s">
        <v>82</v>
      </c>
      <c r="AV144" s="14" t="s">
        <v>82</v>
      </c>
      <c r="AW144" s="14" t="s">
        <v>31</v>
      </c>
      <c r="AX144" s="14" t="s">
        <v>76</v>
      </c>
      <c r="AY144" s="255" t="s">
        <v>147</v>
      </c>
    </row>
    <row r="145" s="2" customFormat="1" ht="16.5" customHeight="1">
      <c r="A145" s="41"/>
      <c r="B145" s="42"/>
      <c r="C145" s="270" t="s">
        <v>268</v>
      </c>
      <c r="D145" s="270" t="s">
        <v>468</v>
      </c>
      <c r="E145" s="271" t="s">
        <v>1073</v>
      </c>
      <c r="F145" s="272" t="s">
        <v>1074</v>
      </c>
      <c r="G145" s="273" t="s">
        <v>171</v>
      </c>
      <c r="H145" s="274">
        <v>49.045999999999999</v>
      </c>
      <c r="I145" s="275"/>
      <c r="J145" s="276">
        <f>ROUND(I145*H145,2)</f>
        <v>0</v>
      </c>
      <c r="K145" s="272" t="s">
        <v>154</v>
      </c>
      <c r="L145" s="277"/>
      <c r="M145" s="278" t="s">
        <v>19</v>
      </c>
      <c r="N145" s="279" t="s">
        <v>41</v>
      </c>
      <c r="O145" s="87"/>
      <c r="P145" s="225">
        <f>O145*H145</f>
        <v>0</v>
      </c>
      <c r="Q145" s="225">
        <v>0.0104</v>
      </c>
      <c r="R145" s="225">
        <f>Q145*H145</f>
        <v>0.51007839999999993</v>
      </c>
      <c r="S145" s="225">
        <v>0</v>
      </c>
      <c r="T145" s="22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357</v>
      </c>
      <c r="AT145" s="227" t="s">
        <v>468</v>
      </c>
      <c r="AU145" s="227" t="s">
        <v>82</v>
      </c>
      <c r="AY145" s="20" t="s">
        <v>147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82</v>
      </c>
      <c r="BK145" s="228">
        <f>ROUND(I145*H145,2)</f>
        <v>0</v>
      </c>
      <c r="BL145" s="20" t="s">
        <v>247</v>
      </c>
      <c r="BM145" s="227" t="s">
        <v>1075</v>
      </c>
    </row>
    <row r="146" s="14" customFormat="1">
      <c r="A146" s="14"/>
      <c r="B146" s="245"/>
      <c r="C146" s="246"/>
      <c r="D146" s="236" t="s">
        <v>159</v>
      </c>
      <c r="E146" s="247" t="s">
        <v>19</v>
      </c>
      <c r="F146" s="248" t="s">
        <v>1076</v>
      </c>
      <c r="G146" s="246"/>
      <c r="H146" s="249">
        <v>46.710000000000001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159</v>
      </c>
      <c r="AU146" s="255" t="s">
        <v>82</v>
      </c>
      <c r="AV146" s="14" t="s">
        <v>82</v>
      </c>
      <c r="AW146" s="14" t="s">
        <v>31</v>
      </c>
      <c r="AX146" s="14" t="s">
        <v>69</v>
      </c>
      <c r="AY146" s="255" t="s">
        <v>147</v>
      </c>
    </row>
    <row r="147" s="14" customFormat="1">
      <c r="A147" s="14"/>
      <c r="B147" s="245"/>
      <c r="C147" s="246"/>
      <c r="D147" s="236" t="s">
        <v>159</v>
      </c>
      <c r="E147" s="247" t="s">
        <v>19</v>
      </c>
      <c r="F147" s="248" t="s">
        <v>1077</v>
      </c>
      <c r="G147" s="246"/>
      <c r="H147" s="249">
        <v>49.045999999999999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159</v>
      </c>
      <c r="AU147" s="255" t="s">
        <v>82</v>
      </c>
      <c r="AV147" s="14" t="s">
        <v>82</v>
      </c>
      <c r="AW147" s="14" t="s">
        <v>31</v>
      </c>
      <c r="AX147" s="14" t="s">
        <v>76</v>
      </c>
      <c r="AY147" s="255" t="s">
        <v>147</v>
      </c>
    </row>
    <row r="148" s="2" customFormat="1" ht="24.15" customHeight="1">
      <c r="A148" s="41"/>
      <c r="B148" s="42"/>
      <c r="C148" s="216" t="s">
        <v>273</v>
      </c>
      <c r="D148" s="216" t="s">
        <v>150</v>
      </c>
      <c r="E148" s="217" t="s">
        <v>1078</v>
      </c>
      <c r="F148" s="218" t="s">
        <v>1079</v>
      </c>
      <c r="G148" s="219" t="s">
        <v>153</v>
      </c>
      <c r="H148" s="220">
        <v>0.93400000000000005</v>
      </c>
      <c r="I148" s="221"/>
      <c r="J148" s="222">
        <f>ROUND(I148*H148,2)</f>
        <v>0</v>
      </c>
      <c r="K148" s="218" t="s">
        <v>154</v>
      </c>
      <c r="L148" s="47"/>
      <c r="M148" s="223" t="s">
        <v>19</v>
      </c>
      <c r="N148" s="224" t="s">
        <v>41</v>
      </c>
      <c r="O148" s="87"/>
      <c r="P148" s="225">
        <f>O148*H148</f>
        <v>0</v>
      </c>
      <c r="Q148" s="225">
        <v>0.022839999999999999</v>
      </c>
      <c r="R148" s="225">
        <f>Q148*H148</f>
        <v>0.02133256</v>
      </c>
      <c r="S148" s="225">
        <v>0</v>
      </c>
      <c r="T148" s="22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7" t="s">
        <v>247</v>
      </c>
      <c r="AT148" s="227" t="s">
        <v>150</v>
      </c>
      <c r="AU148" s="227" t="s">
        <v>82</v>
      </c>
      <c r="AY148" s="20" t="s">
        <v>147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82</v>
      </c>
      <c r="BK148" s="228">
        <f>ROUND(I148*H148,2)</f>
        <v>0</v>
      </c>
      <c r="BL148" s="20" t="s">
        <v>247</v>
      </c>
      <c r="BM148" s="227" t="s">
        <v>1080</v>
      </c>
    </row>
    <row r="149" s="2" customFormat="1">
      <c r="A149" s="41"/>
      <c r="B149" s="42"/>
      <c r="C149" s="43"/>
      <c r="D149" s="229" t="s">
        <v>157</v>
      </c>
      <c r="E149" s="43"/>
      <c r="F149" s="230" t="s">
        <v>1081</v>
      </c>
      <c r="G149" s="43"/>
      <c r="H149" s="43"/>
      <c r="I149" s="231"/>
      <c r="J149" s="43"/>
      <c r="K149" s="43"/>
      <c r="L149" s="47"/>
      <c r="M149" s="232"/>
      <c r="N149" s="233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157</v>
      </c>
      <c r="AU149" s="20" t="s">
        <v>82</v>
      </c>
    </row>
    <row r="150" s="14" customFormat="1">
      <c r="A150" s="14"/>
      <c r="B150" s="245"/>
      <c r="C150" s="246"/>
      <c r="D150" s="236" t="s">
        <v>159</v>
      </c>
      <c r="E150" s="247" t="s">
        <v>19</v>
      </c>
      <c r="F150" s="248" t="s">
        <v>1082</v>
      </c>
      <c r="G150" s="246"/>
      <c r="H150" s="249">
        <v>0.93400000000000005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159</v>
      </c>
      <c r="AU150" s="255" t="s">
        <v>82</v>
      </c>
      <c r="AV150" s="14" t="s">
        <v>82</v>
      </c>
      <c r="AW150" s="14" t="s">
        <v>31</v>
      </c>
      <c r="AX150" s="14" t="s">
        <v>76</v>
      </c>
      <c r="AY150" s="255" t="s">
        <v>147</v>
      </c>
    </row>
    <row r="151" s="2" customFormat="1" ht="24.15" customHeight="1">
      <c r="A151" s="41"/>
      <c r="B151" s="42"/>
      <c r="C151" s="216" t="s">
        <v>7</v>
      </c>
      <c r="D151" s="216" t="s">
        <v>150</v>
      </c>
      <c r="E151" s="217" t="s">
        <v>1083</v>
      </c>
      <c r="F151" s="218" t="s">
        <v>1084</v>
      </c>
      <c r="G151" s="219" t="s">
        <v>265</v>
      </c>
      <c r="H151" s="220">
        <v>0.53100000000000003</v>
      </c>
      <c r="I151" s="221"/>
      <c r="J151" s="222">
        <f>ROUND(I151*H151,2)</f>
        <v>0</v>
      </c>
      <c r="K151" s="218" t="s">
        <v>154</v>
      </c>
      <c r="L151" s="47"/>
      <c r="M151" s="223" t="s">
        <v>19</v>
      </c>
      <c r="N151" s="224" t="s">
        <v>41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247</v>
      </c>
      <c r="AT151" s="227" t="s">
        <v>150</v>
      </c>
      <c r="AU151" s="227" t="s">
        <v>82</v>
      </c>
      <c r="AY151" s="20" t="s">
        <v>147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82</v>
      </c>
      <c r="BK151" s="228">
        <f>ROUND(I151*H151,2)</f>
        <v>0</v>
      </c>
      <c r="BL151" s="20" t="s">
        <v>247</v>
      </c>
      <c r="BM151" s="227" t="s">
        <v>1085</v>
      </c>
    </row>
    <row r="152" s="2" customFormat="1">
      <c r="A152" s="41"/>
      <c r="B152" s="42"/>
      <c r="C152" s="43"/>
      <c r="D152" s="229" t="s">
        <v>157</v>
      </c>
      <c r="E152" s="43"/>
      <c r="F152" s="230" t="s">
        <v>1086</v>
      </c>
      <c r="G152" s="43"/>
      <c r="H152" s="43"/>
      <c r="I152" s="231"/>
      <c r="J152" s="43"/>
      <c r="K152" s="43"/>
      <c r="L152" s="47"/>
      <c r="M152" s="232"/>
      <c r="N152" s="23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157</v>
      </c>
      <c r="AU152" s="20" t="s">
        <v>82</v>
      </c>
    </row>
    <row r="153" s="12" customFormat="1" ht="22.8" customHeight="1">
      <c r="A153" s="12"/>
      <c r="B153" s="200"/>
      <c r="C153" s="201"/>
      <c r="D153" s="202" t="s">
        <v>68</v>
      </c>
      <c r="E153" s="214" t="s">
        <v>952</v>
      </c>
      <c r="F153" s="214" t="s">
        <v>953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SUM(P154:P173)</f>
        <v>0</v>
      </c>
      <c r="Q153" s="208"/>
      <c r="R153" s="209">
        <f>SUM(R154:R173)</f>
        <v>0.12653300000000001</v>
      </c>
      <c r="S153" s="208"/>
      <c r="T153" s="210">
        <f>SUM(T154:T173)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1" t="s">
        <v>82</v>
      </c>
      <c r="AT153" s="212" t="s">
        <v>68</v>
      </c>
      <c r="AU153" s="212" t="s">
        <v>76</v>
      </c>
      <c r="AY153" s="211" t="s">
        <v>147</v>
      </c>
      <c r="BK153" s="213">
        <f>SUM(BK154:BK173)</f>
        <v>0</v>
      </c>
    </row>
    <row r="154" s="2" customFormat="1" ht="16.5" customHeight="1">
      <c r="A154" s="41"/>
      <c r="B154" s="42"/>
      <c r="C154" s="216" t="s">
        <v>283</v>
      </c>
      <c r="D154" s="216" t="s">
        <v>150</v>
      </c>
      <c r="E154" s="217" t="s">
        <v>1087</v>
      </c>
      <c r="F154" s="218" t="s">
        <v>1088</v>
      </c>
      <c r="G154" s="219" t="s">
        <v>231</v>
      </c>
      <c r="H154" s="220">
        <v>8.9000000000000004</v>
      </c>
      <c r="I154" s="221"/>
      <c r="J154" s="222">
        <f>ROUND(I154*H154,2)</f>
        <v>0</v>
      </c>
      <c r="K154" s="218" t="s">
        <v>154</v>
      </c>
      <c r="L154" s="47"/>
      <c r="M154" s="223" t="s">
        <v>19</v>
      </c>
      <c r="N154" s="224" t="s">
        <v>41</v>
      </c>
      <c r="O154" s="87"/>
      <c r="P154" s="225">
        <f>O154*H154</f>
        <v>0</v>
      </c>
      <c r="Q154" s="225">
        <v>0.0022499999999999998</v>
      </c>
      <c r="R154" s="225">
        <f>Q154*H154</f>
        <v>0.020024999999999998</v>
      </c>
      <c r="S154" s="225">
        <v>0</v>
      </c>
      <c r="T154" s="22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7" t="s">
        <v>247</v>
      </c>
      <c r="AT154" s="227" t="s">
        <v>150</v>
      </c>
      <c r="AU154" s="227" t="s">
        <v>82</v>
      </c>
      <c r="AY154" s="20" t="s">
        <v>147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82</v>
      </c>
      <c r="BK154" s="228">
        <f>ROUND(I154*H154,2)</f>
        <v>0</v>
      </c>
      <c r="BL154" s="20" t="s">
        <v>247</v>
      </c>
      <c r="BM154" s="227" t="s">
        <v>1089</v>
      </c>
    </row>
    <row r="155" s="2" customFormat="1">
      <c r="A155" s="41"/>
      <c r="B155" s="42"/>
      <c r="C155" s="43"/>
      <c r="D155" s="229" t="s">
        <v>157</v>
      </c>
      <c r="E155" s="43"/>
      <c r="F155" s="230" t="s">
        <v>1090</v>
      </c>
      <c r="G155" s="43"/>
      <c r="H155" s="43"/>
      <c r="I155" s="231"/>
      <c r="J155" s="43"/>
      <c r="K155" s="43"/>
      <c r="L155" s="47"/>
      <c r="M155" s="232"/>
      <c r="N155" s="23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157</v>
      </c>
      <c r="AU155" s="20" t="s">
        <v>82</v>
      </c>
    </row>
    <row r="156" s="14" customFormat="1">
      <c r="A156" s="14"/>
      <c r="B156" s="245"/>
      <c r="C156" s="246"/>
      <c r="D156" s="236" t="s">
        <v>159</v>
      </c>
      <c r="E156" s="247" t="s">
        <v>19</v>
      </c>
      <c r="F156" s="248" t="s">
        <v>1091</v>
      </c>
      <c r="G156" s="246"/>
      <c r="H156" s="249">
        <v>8.9000000000000004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159</v>
      </c>
      <c r="AU156" s="255" t="s">
        <v>82</v>
      </c>
      <c r="AV156" s="14" t="s">
        <v>82</v>
      </c>
      <c r="AW156" s="14" t="s">
        <v>31</v>
      </c>
      <c r="AX156" s="14" t="s">
        <v>76</v>
      </c>
      <c r="AY156" s="255" t="s">
        <v>147</v>
      </c>
    </row>
    <row r="157" s="2" customFormat="1" ht="24.15" customHeight="1">
      <c r="A157" s="41"/>
      <c r="B157" s="42"/>
      <c r="C157" s="216" t="s">
        <v>289</v>
      </c>
      <c r="D157" s="216" t="s">
        <v>150</v>
      </c>
      <c r="E157" s="217" t="s">
        <v>1092</v>
      </c>
      <c r="F157" s="218" t="s">
        <v>1093</v>
      </c>
      <c r="G157" s="219" t="s">
        <v>231</v>
      </c>
      <c r="H157" s="220">
        <v>8.9000000000000004</v>
      </c>
      <c r="I157" s="221"/>
      <c r="J157" s="222">
        <f>ROUND(I157*H157,2)</f>
        <v>0</v>
      </c>
      <c r="K157" s="218" t="s">
        <v>154</v>
      </c>
      <c r="L157" s="47"/>
      <c r="M157" s="223" t="s">
        <v>19</v>
      </c>
      <c r="N157" s="224" t="s">
        <v>41</v>
      </c>
      <c r="O157" s="87"/>
      <c r="P157" s="225">
        <f>O157*H157</f>
        <v>0</v>
      </c>
      <c r="Q157" s="225">
        <v>0.0023700000000000001</v>
      </c>
      <c r="R157" s="225">
        <f>Q157*H157</f>
        <v>0.021093000000000001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247</v>
      </c>
      <c r="AT157" s="227" t="s">
        <v>150</v>
      </c>
      <c r="AU157" s="227" t="s">
        <v>82</v>
      </c>
      <c r="AY157" s="20" t="s">
        <v>147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82</v>
      </c>
      <c r="BK157" s="228">
        <f>ROUND(I157*H157,2)</f>
        <v>0</v>
      </c>
      <c r="BL157" s="20" t="s">
        <v>247</v>
      </c>
      <c r="BM157" s="227" t="s">
        <v>1094</v>
      </c>
    </row>
    <row r="158" s="2" customFormat="1">
      <c r="A158" s="41"/>
      <c r="B158" s="42"/>
      <c r="C158" s="43"/>
      <c r="D158" s="229" t="s">
        <v>157</v>
      </c>
      <c r="E158" s="43"/>
      <c r="F158" s="230" t="s">
        <v>1095</v>
      </c>
      <c r="G158" s="43"/>
      <c r="H158" s="43"/>
      <c r="I158" s="231"/>
      <c r="J158" s="43"/>
      <c r="K158" s="43"/>
      <c r="L158" s="47"/>
      <c r="M158" s="232"/>
      <c r="N158" s="23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157</v>
      </c>
      <c r="AU158" s="20" t="s">
        <v>82</v>
      </c>
    </row>
    <row r="159" s="14" customFormat="1">
      <c r="A159" s="14"/>
      <c r="B159" s="245"/>
      <c r="C159" s="246"/>
      <c r="D159" s="236" t="s">
        <v>159</v>
      </c>
      <c r="E159" s="247" t="s">
        <v>19</v>
      </c>
      <c r="F159" s="248" t="s">
        <v>1091</v>
      </c>
      <c r="G159" s="246"/>
      <c r="H159" s="249">
        <v>8.9000000000000004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159</v>
      </c>
      <c r="AU159" s="255" t="s">
        <v>82</v>
      </c>
      <c r="AV159" s="14" t="s">
        <v>82</v>
      </c>
      <c r="AW159" s="14" t="s">
        <v>31</v>
      </c>
      <c r="AX159" s="14" t="s">
        <v>76</v>
      </c>
      <c r="AY159" s="255" t="s">
        <v>147</v>
      </c>
    </row>
    <row r="160" s="2" customFormat="1" ht="24.15" customHeight="1">
      <c r="A160" s="41"/>
      <c r="B160" s="42"/>
      <c r="C160" s="216" t="s">
        <v>294</v>
      </c>
      <c r="D160" s="216" t="s">
        <v>150</v>
      </c>
      <c r="E160" s="217" t="s">
        <v>1096</v>
      </c>
      <c r="F160" s="218" t="s">
        <v>1097</v>
      </c>
      <c r="G160" s="219" t="s">
        <v>231</v>
      </c>
      <c r="H160" s="220">
        <v>10.800000000000001</v>
      </c>
      <c r="I160" s="221"/>
      <c r="J160" s="222">
        <f>ROUND(I160*H160,2)</f>
        <v>0</v>
      </c>
      <c r="K160" s="218" t="s">
        <v>154</v>
      </c>
      <c r="L160" s="47"/>
      <c r="M160" s="223" t="s">
        <v>19</v>
      </c>
      <c r="N160" s="224" t="s">
        <v>41</v>
      </c>
      <c r="O160" s="87"/>
      <c r="P160" s="225">
        <f>O160*H160</f>
        <v>0</v>
      </c>
      <c r="Q160" s="225">
        <v>0.0029099999999999998</v>
      </c>
      <c r="R160" s="225">
        <f>Q160*H160</f>
        <v>0.031427999999999998</v>
      </c>
      <c r="S160" s="225">
        <v>0</v>
      </c>
      <c r="T160" s="22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7" t="s">
        <v>247</v>
      </c>
      <c r="AT160" s="227" t="s">
        <v>150</v>
      </c>
      <c r="AU160" s="227" t="s">
        <v>82</v>
      </c>
      <c r="AY160" s="20" t="s">
        <v>147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82</v>
      </c>
      <c r="BK160" s="228">
        <f>ROUND(I160*H160,2)</f>
        <v>0</v>
      </c>
      <c r="BL160" s="20" t="s">
        <v>247</v>
      </c>
      <c r="BM160" s="227" t="s">
        <v>1098</v>
      </c>
    </row>
    <row r="161" s="2" customFormat="1">
      <c r="A161" s="41"/>
      <c r="B161" s="42"/>
      <c r="C161" s="43"/>
      <c r="D161" s="229" t="s">
        <v>157</v>
      </c>
      <c r="E161" s="43"/>
      <c r="F161" s="230" t="s">
        <v>1099</v>
      </c>
      <c r="G161" s="43"/>
      <c r="H161" s="43"/>
      <c r="I161" s="231"/>
      <c r="J161" s="43"/>
      <c r="K161" s="43"/>
      <c r="L161" s="47"/>
      <c r="M161" s="232"/>
      <c r="N161" s="23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157</v>
      </c>
      <c r="AU161" s="20" t="s">
        <v>82</v>
      </c>
    </row>
    <row r="162" s="14" customFormat="1">
      <c r="A162" s="14"/>
      <c r="B162" s="245"/>
      <c r="C162" s="246"/>
      <c r="D162" s="236" t="s">
        <v>159</v>
      </c>
      <c r="E162" s="247" t="s">
        <v>19</v>
      </c>
      <c r="F162" s="248" t="s">
        <v>1100</v>
      </c>
      <c r="G162" s="246"/>
      <c r="H162" s="249">
        <v>10.800000000000001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159</v>
      </c>
      <c r="AU162" s="255" t="s">
        <v>82</v>
      </c>
      <c r="AV162" s="14" t="s">
        <v>82</v>
      </c>
      <c r="AW162" s="14" t="s">
        <v>31</v>
      </c>
      <c r="AX162" s="14" t="s">
        <v>76</v>
      </c>
      <c r="AY162" s="255" t="s">
        <v>147</v>
      </c>
    </row>
    <row r="163" s="2" customFormat="1" ht="24.15" customHeight="1">
      <c r="A163" s="41"/>
      <c r="B163" s="42"/>
      <c r="C163" s="216" t="s">
        <v>303</v>
      </c>
      <c r="D163" s="216" t="s">
        <v>150</v>
      </c>
      <c r="E163" s="217" t="s">
        <v>1101</v>
      </c>
      <c r="F163" s="218" t="s">
        <v>1102</v>
      </c>
      <c r="G163" s="219" t="s">
        <v>231</v>
      </c>
      <c r="H163" s="220">
        <v>8.9000000000000004</v>
      </c>
      <c r="I163" s="221"/>
      <c r="J163" s="222">
        <f>ROUND(I163*H163,2)</f>
        <v>0</v>
      </c>
      <c r="K163" s="218" t="s">
        <v>154</v>
      </c>
      <c r="L163" s="47"/>
      <c r="M163" s="223" t="s">
        <v>19</v>
      </c>
      <c r="N163" s="224" t="s">
        <v>41</v>
      </c>
      <c r="O163" s="87"/>
      <c r="P163" s="225">
        <f>O163*H163</f>
        <v>0</v>
      </c>
      <c r="Q163" s="225">
        <v>0.0028900000000000002</v>
      </c>
      <c r="R163" s="225">
        <f>Q163*H163</f>
        <v>0.025721000000000004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247</v>
      </c>
      <c r="AT163" s="227" t="s">
        <v>150</v>
      </c>
      <c r="AU163" s="227" t="s">
        <v>82</v>
      </c>
      <c r="AY163" s="20" t="s">
        <v>147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82</v>
      </c>
      <c r="BK163" s="228">
        <f>ROUND(I163*H163,2)</f>
        <v>0</v>
      </c>
      <c r="BL163" s="20" t="s">
        <v>247</v>
      </c>
      <c r="BM163" s="227" t="s">
        <v>1103</v>
      </c>
    </row>
    <row r="164" s="2" customFormat="1">
      <c r="A164" s="41"/>
      <c r="B164" s="42"/>
      <c r="C164" s="43"/>
      <c r="D164" s="229" t="s">
        <v>157</v>
      </c>
      <c r="E164" s="43"/>
      <c r="F164" s="230" t="s">
        <v>1104</v>
      </c>
      <c r="G164" s="43"/>
      <c r="H164" s="43"/>
      <c r="I164" s="231"/>
      <c r="J164" s="43"/>
      <c r="K164" s="43"/>
      <c r="L164" s="47"/>
      <c r="M164" s="232"/>
      <c r="N164" s="23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157</v>
      </c>
      <c r="AU164" s="20" t="s">
        <v>82</v>
      </c>
    </row>
    <row r="165" s="14" customFormat="1">
      <c r="A165" s="14"/>
      <c r="B165" s="245"/>
      <c r="C165" s="246"/>
      <c r="D165" s="236" t="s">
        <v>159</v>
      </c>
      <c r="E165" s="247" t="s">
        <v>19</v>
      </c>
      <c r="F165" s="248" t="s">
        <v>1105</v>
      </c>
      <c r="G165" s="246"/>
      <c r="H165" s="249">
        <v>8.9000000000000004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159</v>
      </c>
      <c r="AU165" s="255" t="s">
        <v>82</v>
      </c>
      <c r="AV165" s="14" t="s">
        <v>82</v>
      </c>
      <c r="AW165" s="14" t="s">
        <v>31</v>
      </c>
      <c r="AX165" s="14" t="s">
        <v>76</v>
      </c>
      <c r="AY165" s="255" t="s">
        <v>147</v>
      </c>
    </row>
    <row r="166" s="2" customFormat="1" ht="21.75" customHeight="1">
      <c r="A166" s="41"/>
      <c r="B166" s="42"/>
      <c r="C166" s="216" t="s">
        <v>311</v>
      </c>
      <c r="D166" s="216" t="s">
        <v>150</v>
      </c>
      <c r="E166" s="217" t="s">
        <v>1106</v>
      </c>
      <c r="F166" s="218" t="s">
        <v>1107</v>
      </c>
      <c r="G166" s="219" t="s">
        <v>231</v>
      </c>
      <c r="H166" s="220">
        <v>8.9000000000000004</v>
      </c>
      <c r="I166" s="221"/>
      <c r="J166" s="222">
        <f>ROUND(I166*H166,2)</f>
        <v>0</v>
      </c>
      <c r="K166" s="218" t="s">
        <v>154</v>
      </c>
      <c r="L166" s="47"/>
      <c r="M166" s="223" t="s">
        <v>19</v>
      </c>
      <c r="N166" s="224" t="s">
        <v>41</v>
      </c>
      <c r="O166" s="87"/>
      <c r="P166" s="225">
        <f>O166*H166</f>
        <v>0</v>
      </c>
      <c r="Q166" s="225">
        <v>0.0027399999999999998</v>
      </c>
      <c r="R166" s="225">
        <f>Q166*H166</f>
        <v>0.024385999999999998</v>
      </c>
      <c r="S166" s="225">
        <v>0</v>
      </c>
      <c r="T166" s="226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7" t="s">
        <v>247</v>
      </c>
      <c r="AT166" s="227" t="s">
        <v>150</v>
      </c>
      <c r="AU166" s="227" t="s">
        <v>82</v>
      </c>
      <c r="AY166" s="20" t="s">
        <v>147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82</v>
      </c>
      <c r="BK166" s="228">
        <f>ROUND(I166*H166,2)</f>
        <v>0</v>
      </c>
      <c r="BL166" s="20" t="s">
        <v>247</v>
      </c>
      <c r="BM166" s="227" t="s">
        <v>1108</v>
      </c>
    </row>
    <row r="167" s="2" customFormat="1">
      <c r="A167" s="41"/>
      <c r="B167" s="42"/>
      <c r="C167" s="43"/>
      <c r="D167" s="229" t="s">
        <v>157</v>
      </c>
      <c r="E167" s="43"/>
      <c r="F167" s="230" t="s">
        <v>1109</v>
      </c>
      <c r="G167" s="43"/>
      <c r="H167" s="43"/>
      <c r="I167" s="231"/>
      <c r="J167" s="43"/>
      <c r="K167" s="43"/>
      <c r="L167" s="47"/>
      <c r="M167" s="232"/>
      <c r="N167" s="23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157</v>
      </c>
      <c r="AU167" s="20" t="s">
        <v>82</v>
      </c>
    </row>
    <row r="168" s="14" customFormat="1">
      <c r="A168" s="14"/>
      <c r="B168" s="245"/>
      <c r="C168" s="246"/>
      <c r="D168" s="236" t="s">
        <v>159</v>
      </c>
      <c r="E168" s="247" t="s">
        <v>19</v>
      </c>
      <c r="F168" s="248" t="s">
        <v>1110</v>
      </c>
      <c r="G168" s="246"/>
      <c r="H168" s="249">
        <v>8.9000000000000004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159</v>
      </c>
      <c r="AU168" s="255" t="s">
        <v>82</v>
      </c>
      <c r="AV168" s="14" t="s">
        <v>82</v>
      </c>
      <c r="AW168" s="14" t="s">
        <v>31</v>
      </c>
      <c r="AX168" s="14" t="s">
        <v>76</v>
      </c>
      <c r="AY168" s="255" t="s">
        <v>147</v>
      </c>
    </row>
    <row r="169" s="2" customFormat="1" ht="24.15" customHeight="1">
      <c r="A169" s="41"/>
      <c r="B169" s="42"/>
      <c r="C169" s="216" t="s">
        <v>320</v>
      </c>
      <c r="D169" s="216" t="s">
        <v>150</v>
      </c>
      <c r="E169" s="217" t="s">
        <v>1111</v>
      </c>
      <c r="F169" s="218" t="s">
        <v>1112</v>
      </c>
      <c r="G169" s="219" t="s">
        <v>231</v>
      </c>
      <c r="H169" s="220">
        <v>4</v>
      </c>
      <c r="I169" s="221"/>
      <c r="J169" s="222">
        <f>ROUND(I169*H169,2)</f>
        <v>0</v>
      </c>
      <c r="K169" s="218" t="s">
        <v>154</v>
      </c>
      <c r="L169" s="47"/>
      <c r="M169" s="223" t="s">
        <v>19</v>
      </c>
      <c r="N169" s="224" t="s">
        <v>41</v>
      </c>
      <c r="O169" s="87"/>
      <c r="P169" s="225">
        <f>O169*H169</f>
        <v>0</v>
      </c>
      <c r="Q169" s="225">
        <v>0.00097000000000000005</v>
      </c>
      <c r="R169" s="225">
        <f>Q169*H169</f>
        <v>0.0038800000000000002</v>
      </c>
      <c r="S169" s="225">
        <v>0</v>
      </c>
      <c r="T169" s="22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7" t="s">
        <v>247</v>
      </c>
      <c r="AT169" s="227" t="s">
        <v>150</v>
      </c>
      <c r="AU169" s="227" t="s">
        <v>82</v>
      </c>
      <c r="AY169" s="20" t="s">
        <v>147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82</v>
      </c>
      <c r="BK169" s="228">
        <f>ROUND(I169*H169,2)</f>
        <v>0</v>
      </c>
      <c r="BL169" s="20" t="s">
        <v>247</v>
      </c>
      <c r="BM169" s="227" t="s">
        <v>1113</v>
      </c>
    </row>
    <row r="170" s="2" customFormat="1">
      <c r="A170" s="41"/>
      <c r="B170" s="42"/>
      <c r="C170" s="43"/>
      <c r="D170" s="229" t="s">
        <v>157</v>
      </c>
      <c r="E170" s="43"/>
      <c r="F170" s="230" t="s">
        <v>1114</v>
      </c>
      <c r="G170" s="43"/>
      <c r="H170" s="43"/>
      <c r="I170" s="231"/>
      <c r="J170" s="43"/>
      <c r="K170" s="43"/>
      <c r="L170" s="47"/>
      <c r="M170" s="232"/>
      <c r="N170" s="23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157</v>
      </c>
      <c r="AU170" s="20" t="s">
        <v>82</v>
      </c>
    </row>
    <row r="171" s="14" customFormat="1">
      <c r="A171" s="14"/>
      <c r="B171" s="245"/>
      <c r="C171" s="246"/>
      <c r="D171" s="236" t="s">
        <v>159</v>
      </c>
      <c r="E171" s="247" t="s">
        <v>19</v>
      </c>
      <c r="F171" s="248" t="s">
        <v>1115</v>
      </c>
      <c r="G171" s="246"/>
      <c r="H171" s="249">
        <v>4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159</v>
      </c>
      <c r="AU171" s="255" t="s">
        <v>82</v>
      </c>
      <c r="AV171" s="14" t="s">
        <v>82</v>
      </c>
      <c r="AW171" s="14" t="s">
        <v>31</v>
      </c>
      <c r="AX171" s="14" t="s">
        <v>76</v>
      </c>
      <c r="AY171" s="255" t="s">
        <v>147</v>
      </c>
    </row>
    <row r="172" s="2" customFormat="1" ht="33" customHeight="1">
      <c r="A172" s="41"/>
      <c r="B172" s="42"/>
      <c r="C172" s="216" t="s">
        <v>326</v>
      </c>
      <c r="D172" s="216" t="s">
        <v>150</v>
      </c>
      <c r="E172" s="217" t="s">
        <v>1116</v>
      </c>
      <c r="F172" s="218" t="s">
        <v>1117</v>
      </c>
      <c r="G172" s="219" t="s">
        <v>265</v>
      </c>
      <c r="H172" s="220">
        <v>0.127</v>
      </c>
      <c r="I172" s="221"/>
      <c r="J172" s="222">
        <f>ROUND(I172*H172,2)</f>
        <v>0</v>
      </c>
      <c r="K172" s="218" t="s">
        <v>154</v>
      </c>
      <c r="L172" s="47"/>
      <c r="M172" s="223" t="s">
        <v>19</v>
      </c>
      <c r="N172" s="224" t="s">
        <v>41</v>
      </c>
      <c r="O172" s="87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7" t="s">
        <v>247</v>
      </c>
      <c r="AT172" s="227" t="s">
        <v>150</v>
      </c>
      <c r="AU172" s="227" t="s">
        <v>82</v>
      </c>
      <c r="AY172" s="20" t="s">
        <v>147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82</v>
      </c>
      <c r="BK172" s="228">
        <f>ROUND(I172*H172,2)</f>
        <v>0</v>
      </c>
      <c r="BL172" s="20" t="s">
        <v>247</v>
      </c>
      <c r="BM172" s="227" t="s">
        <v>1118</v>
      </c>
    </row>
    <row r="173" s="2" customFormat="1">
      <c r="A173" s="41"/>
      <c r="B173" s="42"/>
      <c r="C173" s="43"/>
      <c r="D173" s="229" t="s">
        <v>157</v>
      </c>
      <c r="E173" s="43"/>
      <c r="F173" s="230" t="s">
        <v>1119</v>
      </c>
      <c r="G173" s="43"/>
      <c r="H173" s="43"/>
      <c r="I173" s="231"/>
      <c r="J173" s="43"/>
      <c r="K173" s="43"/>
      <c r="L173" s="47"/>
      <c r="M173" s="291"/>
      <c r="N173" s="292"/>
      <c r="O173" s="293"/>
      <c r="P173" s="293"/>
      <c r="Q173" s="293"/>
      <c r="R173" s="293"/>
      <c r="S173" s="293"/>
      <c r="T173" s="294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157</v>
      </c>
      <c r="AU173" s="20" t="s">
        <v>82</v>
      </c>
    </row>
    <row r="174" s="2" customFormat="1" ht="6.96" customHeight="1">
      <c r="A174" s="41"/>
      <c r="B174" s="62"/>
      <c r="C174" s="63"/>
      <c r="D174" s="63"/>
      <c r="E174" s="63"/>
      <c r="F174" s="63"/>
      <c r="G174" s="63"/>
      <c r="H174" s="63"/>
      <c r="I174" s="63"/>
      <c r="J174" s="63"/>
      <c r="K174" s="63"/>
      <c r="L174" s="47"/>
      <c r="M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</row>
  </sheetData>
  <sheetProtection sheet="1" autoFilter="0" formatColumns="0" formatRows="0" objects="1" scenarios="1" spinCount="100000" saltValue="/4mSQw7tsoyXGY322aRWnsUke2tWmWJ711ehoPJFrj90bMnCUVduzNK/BiLhP/CaCkY+bY2Fj/iMXHLN9O5Tww==" hashValue="TL5kKi/kA9i37oDxoiENpI/4FSp1zCc3FVQnItkenUfM0RNJORQ4OSH7aNLfIWAnFaXwVtdcW4NCPj1kx+AW4A==" algorithmName="SHA-512" password="CC35"/>
  <autoFilter ref="C92:K1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5_01/953845113"/>
    <hyperlink ref="F99" r:id="rId2" display="https://podminky.urs.cz/item/CS_URS_2025_01/953845123"/>
    <hyperlink ref="F103" r:id="rId3" display="https://podminky.urs.cz/item/CS_URS_2025_01/998018001"/>
    <hyperlink ref="F107" r:id="rId4" display="https://podminky.urs.cz/item/CS_URS_2025_01/712363001"/>
    <hyperlink ref="F112" r:id="rId5" display="https://podminky.urs.cz/item/CS_URS_2025_01/712363003"/>
    <hyperlink ref="F115" r:id="rId6" display="https://podminky.urs.cz/item/CS_URS_2025_01/712363005"/>
    <hyperlink ref="F121" r:id="rId7" display="https://podminky.urs.cz/item/CS_URS_2025_01/712363104"/>
    <hyperlink ref="F126" r:id="rId8" display="https://podminky.urs.cz/item/CS_URS_2025_01/712391171"/>
    <hyperlink ref="F131" r:id="rId9" display="https://podminky.urs.cz/item/CS_URS_2025_01/998712121"/>
    <hyperlink ref="F134" r:id="rId10" display="https://podminky.urs.cz/item/CS_URS_2025_01/751398012"/>
    <hyperlink ref="F137" r:id="rId11" display="https://podminky.urs.cz/item/CS_URS_2025_01/751510042"/>
    <hyperlink ref="F140" r:id="rId12" display="https://podminky.urs.cz/item/CS_URS_2025_01/998751121"/>
    <hyperlink ref="F143" r:id="rId13" display="https://podminky.urs.cz/item/CS_URS_2025_01/762341275"/>
    <hyperlink ref="F149" r:id="rId14" display="https://podminky.urs.cz/item/CS_URS_2025_01/762395000"/>
    <hyperlink ref="F152" r:id="rId15" display="https://podminky.urs.cz/item/CS_URS_2025_01/998762121"/>
    <hyperlink ref="F155" r:id="rId16" display="https://podminky.urs.cz/item/CS_URS_2025_01/764011613"/>
    <hyperlink ref="F158" r:id="rId17" display="https://podminky.urs.cz/item/CS_URS_2025_01/764212663"/>
    <hyperlink ref="F161" r:id="rId18" display="https://podminky.urs.cz/item/CS_URS_2025_01/764214604"/>
    <hyperlink ref="F164" r:id="rId19" display="https://podminky.urs.cz/item/CS_URS_2025_01/764311614"/>
    <hyperlink ref="F167" r:id="rId20" display="https://podminky.urs.cz/item/CS_URS_2025_01/764511602"/>
    <hyperlink ref="F170" r:id="rId21" display="https://podminky.urs.cz/item/CS_URS_2025_01/764518621"/>
    <hyperlink ref="F173" r:id="rId22" display="https://podminky.urs.cz/item/CS_URS_2025_01/998764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76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Vlkaneč - výpravní budova č. pop. 45 - Schodiště</v>
      </c>
      <c r="F7" s="146"/>
      <c r="G7" s="146"/>
      <c r="H7" s="146"/>
      <c r="L7" s="23"/>
    </row>
    <row r="8" s="1" customFormat="1" ht="12" customHeight="1">
      <c r="B8" s="23"/>
      <c r="D8" s="146" t="s">
        <v>109</v>
      </c>
      <c r="L8" s="23"/>
    </row>
    <row r="9" s="2" customFormat="1" ht="16.5" customHeight="1">
      <c r="A9" s="41"/>
      <c r="B9" s="47"/>
      <c r="C9" s="41"/>
      <c r="D9" s="41"/>
      <c r="E9" s="147" t="s">
        <v>1120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111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1121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12. 5. 2025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ROUND((SUM(BE89:BE159)),  2)</f>
        <v>0</v>
      </c>
      <c r="G35" s="41"/>
      <c r="H35" s="41"/>
      <c r="I35" s="161">
        <v>0.20999999999999999</v>
      </c>
      <c r="J35" s="160">
        <f>ROUND(((SUM(BE89:BE159))*I35),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ROUND((SUM(BF89:BF159)),  2)</f>
        <v>0</v>
      </c>
      <c r="G36" s="41"/>
      <c r="H36" s="41"/>
      <c r="I36" s="161">
        <v>0.12</v>
      </c>
      <c r="J36" s="160">
        <f>ROUND(((SUM(BF89:BF159))*I36),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ROUND((SUM(BG89:BG159)),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ROUND((SUM(BH89:BH159)),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ROUND((SUM(BI89:BI159)),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113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Vlkaneč - výpravní budova č. pop. 45 - Schodiště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109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1120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111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07.2 - elektroinstalace II SO 02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12. 5. 2025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114</v>
      </c>
      <c r="D61" s="175"/>
      <c r="E61" s="175"/>
      <c r="F61" s="175"/>
      <c r="G61" s="175"/>
      <c r="H61" s="175"/>
      <c r="I61" s="175"/>
      <c r="J61" s="176" t="s">
        <v>115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116</v>
      </c>
    </row>
    <row r="64" s="9" customFormat="1" ht="24.96" customHeight="1">
      <c r="A64" s="9"/>
      <c r="B64" s="178"/>
      <c r="C64" s="179"/>
      <c r="D64" s="180" t="s">
        <v>120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1122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1123</v>
      </c>
      <c r="E66" s="181"/>
      <c r="F66" s="181"/>
      <c r="G66" s="181"/>
      <c r="H66" s="181"/>
      <c r="I66" s="181"/>
      <c r="J66" s="182">
        <f>J156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8"/>
      <c r="D67" s="185" t="s">
        <v>1124</v>
      </c>
      <c r="E67" s="186"/>
      <c r="F67" s="186"/>
      <c r="G67" s="186"/>
      <c r="H67" s="186"/>
      <c r="I67" s="186"/>
      <c r="J67" s="187">
        <f>J157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132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3" t="str">
        <f>E7</f>
        <v>Vlkaneč - výpravní budova č. pop. 45 - Schodiště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109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1120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111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07.2 - elektroinstalace II SO 02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 xml:space="preserve"> </v>
      </c>
      <c r="G83" s="43"/>
      <c r="H83" s="43"/>
      <c r="I83" s="35" t="s">
        <v>23</v>
      </c>
      <c r="J83" s="75" t="str">
        <f>IF(J14="","",J14)</f>
        <v>12. 5. 2025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E17</f>
        <v xml:space="preserve"> </v>
      </c>
      <c r="G85" s="43"/>
      <c r="H85" s="43"/>
      <c r="I85" s="35" t="s">
        <v>30</v>
      </c>
      <c r="J85" s="39" t="str">
        <f>E23</f>
        <v xml:space="preserve"> 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28</v>
      </c>
      <c r="D86" s="43"/>
      <c r="E86" s="43"/>
      <c r="F86" s="30" t="str">
        <f>IF(E20="","",E20)</f>
        <v>Vyplň údaj</v>
      </c>
      <c r="G86" s="43"/>
      <c r="H86" s="43"/>
      <c r="I86" s="35" t="s">
        <v>32</v>
      </c>
      <c r="J86" s="39" t="str">
        <f>E26</f>
        <v xml:space="preserve"> 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133</v>
      </c>
      <c r="D88" s="192" t="s">
        <v>54</v>
      </c>
      <c r="E88" s="192" t="s">
        <v>50</v>
      </c>
      <c r="F88" s="192" t="s">
        <v>51</v>
      </c>
      <c r="G88" s="192" t="s">
        <v>134</v>
      </c>
      <c r="H88" s="192" t="s">
        <v>135</v>
      </c>
      <c r="I88" s="192" t="s">
        <v>136</v>
      </c>
      <c r="J88" s="192" t="s">
        <v>115</v>
      </c>
      <c r="K88" s="193" t="s">
        <v>137</v>
      </c>
      <c r="L88" s="194"/>
      <c r="M88" s="95" t="s">
        <v>19</v>
      </c>
      <c r="N88" s="96" t="s">
        <v>39</v>
      </c>
      <c r="O88" s="96" t="s">
        <v>138</v>
      </c>
      <c r="P88" s="96" t="s">
        <v>139</v>
      </c>
      <c r="Q88" s="96" t="s">
        <v>140</v>
      </c>
      <c r="R88" s="96" t="s">
        <v>141</v>
      </c>
      <c r="S88" s="96" t="s">
        <v>142</v>
      </c>
      <c r="T88" s="97" t="s">
        <v>143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144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P90+P156</f>
        <v>0</v>
      </c>
      <c r="Q89" s="99"/>
      <c r="R89" s="197">
        <f>R90+R156</f>
        <v>0.011259999999999999</v>
      </c>
      <c r="S89" s="99"/>
      <c r="T89" s="198">
        <f>T90+T156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68</v>
      </c>
      <c r="AU89" s="20" t="s">
        <v>116</v>
      </c>
      <c r="BK89" s="199">
        <f>BK90+BK156</f>
        <v>0</v>
      </c>
    </row>
    <row r="90" s="12" customFormat="1" ht="25.92" customHeight="1">
      <c r="A90" s="12"/>
      <c r="B90" s="200"/>
      <c r="C90" s="201"/>
      <c r="D90" s="202" t="s">
        <v>68</v>
      </c>
      <c r="E90" s="203" t="s">
        <v>299</v>
      </c>
      <c r="F90" s="203" t="s">
        <v>300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</f>
        <v>0</v>
      </c>
      <c r="Q90" s="208"/>
      <c r="R90" s="209">
        <f>R91</f>
        <v>0.011259999999999999</v>
      </c>
      <c r="S90" s="208"/>
      <c r="T90" s="21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82</v>
      </c>
      <c r="AT90" s="212" t="s">
        <v>68</v>
      </c>
      <c r="AU90" s="212" t="s">
        <v>69</v>
      </c>
      <c r="AY90" s="211" t="s">
        <v>147</v>
      </c>
      <c r="BK90" s="213">
        <f>BK91</f>
        <v>0</v>
      </c>
    </row>
    <row r="91" s="12" customFormat="1" ht="22.8" customHeight="1">
      <c r="A91" s="12"/>
      <c r="B91" s="200"/>
      <c r="C91" s="201"/>
      <c r="D91" s="202" t="s">
        <v>68</v>
      </c>
      <c r="E91" s="214" t="s">
        <v>1125</v>
      </c>
      <c r="F91" s="214" t="s">
        <v>1126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SUM(P92:P155)</f>
        <v>0</v>
      </c>
      <c r="Q91" s="208"/>
      <c r="R91" s="209">
        <f>SUM(R92:R155)</f>
        <v>0.011259999999999999</v>
      </c>
      <c r="S91" s="208"/>
      <c r="T91" s="210">
        <f>SUM(T92:T155)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82</v>
      </c>
      <c r="AT91" s="212" t="s">
        <v>68</v>
      </c>
      <c r="AU91" s="212" t="s">
        <v>76</v>
      </c>
      <c r="AY91" s="211" t="s">
        <v>147</v>
      </c>
      <c r="BK91" s="213">
        <f>SUM(BK92:BK155)</f>
        <v>0</v>
      </c>
    </row>
    <row r="92" s="2" customFormat="1" ht="16.5" customHeight="1">
      <c r="A92" s="41"/>
      <c r="B92" s="42"/>
      <c r="C92" s="216" t="s">
        <v>76</v>
      </c>
      <c r="D92" s="216" t="s">
        <v>150</v>
      </c>
      <c r="E92" s="217" t="s">
        <v>1127</v>
      </c>
      <c r="F92" s="218" t="s">
        <v>1128</v>
      </c>
      <c r="G92" s="219" t="s">
        <v>1129</v>
      </c>
      <c r="H92" s="220">
        <v>1</v>
      </c>
      <c r="I92" s="221"/>
      <c r="J92" s="222">
        <f>ROUND(I92*H92,2)</f>
        <v>0</v>
      </c>
      <c r="K92" s="218" t="s">
        <v>154</v>
      </c>
      <c r="L92" s="47"/>
      <c r="M92" s="223" t="s">
        <v>19</v>
      </c>
      <c r="N92" s="224" t="s">
        <v>41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1130</v>
      </c>
      <c r="AT92" s="227" t="s">
        <v>150</v>
      </c>
      <c r="AU92" s="227" t="s">
        <v>82</v>
      </c>
      <c r="AY92" s="20" t="s">
        <v>147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82</v>
      </c>
      <c r="BK92" s="228">
        <f>ROUND(I92*H92,2)</f>
        <v>0</v>
      </c>
      <c r="BL92" s="20" t="s">
        <v>1130</v>
      </c>
      <c r="BM92" s="227" t="s">
        <v>1131</v>
      </c>
    </row>
    <row r="93" s="2" customFormat="1">
      <c r="A93" s="41"/>
      <c r="B93" s="42"/>
      <c r="C93" s="43"/>
      <c r="D93" s="229" t="s">
        <v>157</v>
      </c>
      <c r="E93" s="43"/>
      <c r="F93" s="230" t="s">
        <v>1132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157</v>
      </c>
      <c r="AU93" s="20" t="s">
        <v>82</v>
      </c>
    </row>
    <row r="94" s="2" customFormat="1" ht="16.5" customHeight="1">
      <c r="A94" s="41"/>
      <c r="B94" s="42"/>
      <c r="C94" s="216" t="s">
        <v>82</v>
      </c>
      <c r="D94" s="216" t="s">
        <v>150</v>
      </c>
      <c r="E94" s="217" t="s">
        <v>1133</v>
      </c>
      <c r="F94" s="218" t="s">
        <v>1134</v>
      </c>
      <c r="G94" s="219" t="s">
        <v>1129</v>
      </c>
      <c r="H94" s="220">
        <v>1</v>
      </c>
      <c r="I94" s="221"/>
      <c r="J94" s="222">
        <f>ROUND(I94*H94,2)</f>
        <v>0</v>
      </c>
      <c r="K94" s="218" t="s">
        <v>154</v>
      </c>
      <c r="L94" s="47"/>
      <c r="M94" s="223" t="s">
        <v>19</v>
      </c>
      <c r="N94" s="224" t="s">
        <v>41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1130</v>
      </c>
      <c r="AT94" s="227" t="s">
        <v>150</v>
      </c>
      <c r="AU94" s="227" t="s">
        <v>82</v>
      </c>
      <c r="AY94" s="20" t="s">
        <v>147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82</v>
      </c>
      <c r="BK94" s="228">
        <f>ROUND(I94*H94,2)</f>
        <v>0</v>
      </c>
      <c r="BL94" s="20" t="s">
        <v>1130</v>
      </c>
      <c r="BM94" s="227" t="s">
        <v>1135</v>
      </c>
    </row>
    <row r="95" s="2" customFormat="1">
      <c r="A95" s="41"/>
      <c r="B95" s="42"/>
      <c r="C95" s="43"/>
      <c r="D95" s="229" t="s">
        <v>157</v>
      </c>
      <c r="E95" s="43"/>
      <c r="F95" s="230" t="s">
        <v>1136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157</v>
      </c>
      <c r="AU95" s="20" t="s">
        <v>82</v>
      </c>
    </row>
    <row r="96" s="2" customFormat="1" ht="16.5" customHeight="1">
      <c r="A96" s="41"/>
      <c r="B96" s="42"/>
      <c r="C96" s="216" t="s">
        <v>103</v>
      </c>
      <c r="D96" s="216" t="s">
        <v>150</v>
      </c>
      <c r="E96" s="217" t="s">
        <v>1137</v>
      </c>
      <c r="F96" s="218" t="s">
        <v>1138</v>
      </c>
      <c r="G96" s="219" t="s">
        <v>1129</v>
      </c>
      <c r="H96" s="220">
        <v>1</v>
      </c>
      <c r="I96" s="221"/>
      <c r="J96" s="222">
        <f>ROUND(I96*H96,2)</f>
        <v>0</v>
      </c>
      <c r="K96" s="218" t="s">
        <v>154</v>
      </c>
      <c r="L96" s="47"/>
      <c r="M96" s="223" t="s">
        <v>19</v>
      </c>
      <c r="N96" s="224" t="s">
        <v>41</v>
      </c>
      <c r="O96" s="87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1130</v>
      </c>
      <c r="AT96" s="227" t="s">
        <v>150</v>
      </c>
      <c r="AU96" s="227" t="s">
        <v>82</v>
      </c>
      <c r="AY96" s="20" t="s">
        <v>147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82</v>
      </c>
      <c r="BK96" s="228">
        <f>ROUND(I96*H96,2)</f>
        <v>0</v>
      </c>
      <c r="BL96" s="20" t="s">
        <v>1130</v>
      </c>
      <c r="BM96" s="227" t="s">
        <v>1139</v>
      </c>
    </row>
    <row r="97" s="2" customFormat="1">
      <c r="A97" s="41"/>
      <c r="B97" s="42"/>
      <c r="C97" s="43"/>
      <c r="D97" s="229" t="s">
        <v>157</v>
      </c>
      <c r="E97" s="43"/>
      <c r="F97" s="230" t="s">
        <v>1140</v>
      </c>
      <c r="G97" s="43"/>
      <c r="H97" s="43"/>
      <c r="I97" s="231"/>
      <c r="J97" s="43"/>
      <c r="K97" s="43"/>
      <c r="L97" s="47"/>
      <c r="M97" s="232"/>
      <c r="N97" s="233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157</v>
      </c>
      <c r="AU97" s="20" t="s">
        <v>82</v>
      </c>
    </row>
    <row r="98" s="2" customFormat="1" ht="24.15" customHeight="1">
      <c r="A98" s="41"/>
      <c r="B98" s="42"/>
      <c r="C98" s="216" t="s">
        <v>155</v>
      </c>
      <c r="D98" s="216" t="s">
        <v>150</v>
      </c>
      <c r="E98" s="217" t="s">
        <v>1141</v>
      </c>
      <c r="F98" s="218" t="s">
        <v>1142</v>
      </c>
      <c r="G98" s="219" t="s">
        <v>219</v>
      </c>
      <c r="H98" s="220">
        <v>2</v>
      </c>
      <c r="I98" s="221"/>
      <c r="J98" s="222">
        <f>ROUND(I98*H98,2)</f>
        <v>0</v>
      </c>
      <c r="K98" s="218" t="s">
        <v>154</v>
      </c>
      <c r="L98" s="47"/>
      <c r="M98" s="223" t="s">
        <v>19</v>
      </c>
      <c r="N98" s="224" t="s">
        <v>41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247</v>
      </c>
      <c r="AT98" s="227" t="s">
        <v>150</v>
      </c>
      <c r="AU98" s="227" t="s">
        <v>82</v>
      </c>
      <c r="AY98" s="20" t="s">
        <v>147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82</v>
      </c>
      <c r="BK98" s="228">
        <f>ROUND(I98*H98,2)</f>
        <v>0</v>
      </c>
      <c r="BL98" s="20" t="s">
        <v>247</v>
      </c>
      <c r="BM98" s="227" t="s">
        <v>1143</v>
      </c>
    </row>
    <row r="99" s="2" customFormat="1">
      <c r="A99" s="41"/>
      <c r="B99" s="42"/>
      <c r="C99" s="43"/>
      <c r="D99" s="229" t="s">
        <v>157</v>
      </c>
      <c r="E99" s="43"/>
      <c r="F99" s="230" t="s">
        <v>1144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157</v>
      </c>
      <c r="AU99" s="20" t="s">
        <v>82</v>
      </c>
    </row>
    <row r="100" s="2" customFormat="1" ht="16.5" customHeight="1">
      <c r="A100" s="41"/>
      <c r="B100" s="42"/>
      <c r="C100" s="270" t="s">
        <v>182</v>
      </c>
      <c r="D100" s="270" t="s">
        <v>468</v>
      </c>
      <c r="E100" s="271" t="s">
        <v>1145</v>
      </c>
      <c r="F100" s="272" t="s">
        <v>1146</v>
      </c>
      <c r="G100" s="273" t="s">
        <v>219</v>
      </c>
      <c r="H100" s="274">
        <v>2</v>
      </c>
      <c r="I100" s="275"/>
      <c r="J100" s="276">
        <f>ROUND(I100*H100,2)</f>
        <v>0</v>
      </c>
      <c r="K100" s="272" t="s">
        <v>154</v>
      </c>
      <c r="L100" s="277"/>
      <c r="M100" s="278" t="s">
        <v>19</v>
      </c>
      <c r="N100" s="279" t="s">
        <v>41</v>
      </c>
      <c r="O100" s="87"/>
      <c r="P100" s="225">
        <f>O100*H100</f>
        <v>0</v>
      </c>
      <c r="Q100" s="225">
        <v>4.0000000000000003E-05</v>
      </c>
      <c r="R100" s="225">
        <f>Q100*H100</f>
        <v>8.0000000000000007E-05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357</v>
      </c>
      <c r="AT100" s="227" t="s">
        <v>468</v>
      </c>
      <c r="AU100" s="227" t="s">
        <v>82</v>
      </c>
      <c r="AY100" s="20" t="s">
        <v>147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82</v>
      </c>
      <c r="BK100" s="228">
        <f>ROUND(I100*H100,2)</f>
        <v>0</v>
      </c>
      <c r="BL100" s="20" t="s">
        <v>247</v>
      </c>
      <c r="BM100" s="227" t="s">
        <v>1147</v>
      </c>
    </row>
    <row r="101" s="2" customFormat="1" ht="24.15" customHeight="1">
      <c r="A101" s="41"/>
      <c r="B101" s="42"/>
      <c r="C101" s="216" t="s">
        <v>188</v>
      </c>
      <c r="D101" s="216" t="s">
        <v>150</v>
      </c>
      <c r="E101" s="217" t="s">
        <v>1141</v>
      </c>
      <c r="F101" s="218" t="s">
        <v>1142</v>
      </c>
      <c r="G101" s="219" t="s">
        <v>219</v>
      </c>
      <c r="H101" s="220">
        <v>2</v>
      </c>
      <c r="I101" s="221"/>
      <c r="J101" s="222">
        <f>ROUND(I101*H101,2)</f>
        <v>0</v>
      </c>
      <c r="K101" s="218" t="s">
        <v>154</v>
      </c>
      <c r="L101" s="47"/>
      <c r="M101" s="223" t="s">
        <v>19</v>
      </c>
      <c r="N101" s="224" t="s">
        <v>41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247</v>
      </c>
      <c r="AT101" s="227" t="s">
        <v>150</v>
      </c>
      <c r="AU101" s="227" t="s">
        <v>82</v>
      </c>
      <c r="AY101" s="20" t="s">
        <v>147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82</v>
      </c>
      <c r="BK101" s="228">
        <f>ROUND(I101*H101,2)</f>
        <v>0</v>
      </c>
      <c r="BL101" s="20" t="s">
        <v>247</v>
      </c>
      <c r="BM101" s="227" t="s">
        <v>1148</v>
      </c>
    </row>
    <row r="102" s="2" customFormat="1">
      <c r="A102" s="41"/>
      <c r="B102" s="42"/>
      <c r="C102" s="43"/>
      <c r="D102" s="229" t="s">
        <v>157</v>
      </c>
      <c r="E102" s="43"/>
      <c r="F102" s="230" t="s">
        <v>1144</v>
      </c>
      <c r="G102" s="43"/>
      <c r="H102" s="43"/>
      <c r="I102" s="231"/>
      <c r="J102" s="43"/>
      <c r="K102" s="43"/>
      <c r="L102" s="47"/>
      <c r="M102" s="232"/>
      <c r="N102" s="23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157</v>
      </c>
      <c r="AU102" s="20" t="s">
        <v>82</v>
      </c>
    </row>
    <row r="103" s="2" customFormat="1" ht="16.5" customHeight="1">
      <c r="A103" s="41"/>
      <c r="B103" s="42"/>
      <c r="C103" s="270" t="s">
        <v>194</v>
      </c>
      <c r="D103" s="270" t="s">
        <v>468</v>
      </c>
      <c r="E103" s="271" t="s">
        <v>1149</v>
      </c>
      <c r="F103" s="272" t="s">
        <v>1150</v>
      </c>
      <c r="G103" s="273" t="s">
        <v>219</v>
      </c>
      <c r="H103" s="274">
        <v>2</v>
      </c>
      <c r="I103" s="275"/>
      <c r="J103" s="276">
        <f>ROUND(I103*H103,2)</f>
        <v>0</v>
      </c>
      <c r="K103" s="272" t="s">
        <v>154</v>
      </c>
      <c r="L103" s="277"/>
      <c r="M103" s="278" t="s">
        <v>19</v>
      </c>
      <c r="N103" s="279" t="s">
        <v>41</v>
      </c>
      <c r="O103" s="87"/>
      <c r="P103" s="225">
        <f>O103*H103</f>
        <v>0</v>
      </c>
      <c r="Q103" s="225">
        <v>9.0000000000000006E-05</v>
      </c>
      <c r="R103" s="225">
        <f>Q103*H103</f>
        <v>0.00018000000000000001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357</v>
      </c>
      <c r="AT103" s="227" t="s">
        <v>468</v>
      </c>
      <c r="AU103" s="227" t="s">
        <v>82</v>
      </c>
      <c r="AY103" s="20" t="s">
        <v>147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82</v>
      </c>
      <c r="BK103" s="228">
        <f>ROUND(I103*H103,2)</f>
        <v>0</v>
      </c>
      <c r="BL103" s="20" t="s">
        <v>247</v>
      </c>
      <c r="BM103" s="227" t="s">
        <v>1151</v>
      </c>
    </row>
    <row r="104" s="2" customFormat="1" ht="33" customHeight="1">
      <c r="A104" s="41"/>
      <c r="B104" s="42"/>
      <c r="C104" s="216" t="s">
        <v>200</v>
      </c>
      <c r="D104" s="216" t="s">
        <v>150</v>
      </c>
      <c r="E104" s="217" t="s">
        <v>1152</v>
      </c>
      <c r="F104" s="218" t="s">
        <v>1153</v>
      </c>
      <c r="G104" s="219" t="s">
        <v>231</v>
      </c>
      <c r="H104" s="220">
        <v>10</v>
      </c>
      <c r="I104" s="221"/>
      <c r="J104" s="222">
        <f>ROUND(I104*H104,2)</f>
        <v>0</v>
      </c>
      <c r="K104" s="218" t="s">
        <v>154</v>
      </c>
      <c r="L104" s="47"/>
      <c r="M104" s="223" t="s">
        <v>19</v>
      </c>
      <c r="N104" s="224" t="s">
        <v>41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247</v>
      </c>
      <c r="AT104" s="227" t="s">
        <v>150</v>
      </c>
      <c r="AU104" s="227" t="s">
        <v>82</v>
      </c>
      <c r="AY104" s="20" t="s">
        <v>147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82</v>
      </c>
      <c r="BK104" s="228">
        <f>ROUND(I104*H104,2)</f>
        <v>0</v>
      </c>
      <c r="BL104" s="20" t="s">
        <v>247</v>
      </c>
      <c r="BM104" s="227" t="s">
        <v>1154</v>
      </c>
    </row>
    <row r="105" s="2" customFormat="1">
      <c r="A105" s="41"/>
      <c r="B105" s="42"/>
      <c r="C105" s="43"/>
      <c r="D105" s="229" t="s">
        <v>157</v>
      </c>
      <c r="E105" s="43"/>
      <c r="F105" s="230" t="s">
        <v>1155</v>
      </c>
      <c r="G105" s="43"/>
      <c r="H105" s="43"/>
      <c r="I105" s="231"/>
      <c r="J105" s="43"/>
      <c r="K105" s="43"/>
      <c r="L105" s="47"/>
      <c r="M105" s="232"/>
      <c r="N105" s="23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157</v>
      </c>
      <c r="AU105" s="20" t="s">
        <v>82</v>
      </c>
    </row>
    <row r="106" s="2" customFormat="1" ht="24.15" customHeight="1">
      <c r="A106" s="41"/>
      <c r="B106" s="42"/>
      <c r="C106" s="216" t="s">
        <v>148</v>
      </c>
      <c r="D106" s="216" t="s">
        <v>150</v>
      </c>
      <c r="E106" s="217" t="s">
        <v>1156</v>
      </c>
      <c r="F106" s="218" t="s">
        <v>1157</v>
      </c>
      <c r="G106" s="219" t="s">
        <v>231</v>
      </c>
      <c r="H106" s="220">
        <v>4</v>
      </c>
      <c r="I106" s="221"/>
      <c r="J106" s="222">
        <f>ROUND(I106*H106,2)</f>
        <v>0</v>
      </c>
      <c r="K106" s="218" t="s">
        <v>154</v>
      </c>
      <c r="L106" s="47"/>
      <c r="M106" s="223" t="s">
        <v>19</v>
      </c>
      <c r="N106" s="224" t="s">
        <v>41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247</v>
      </c>
      <c r="AT106" s="227" t="s">
        <v>150</v>
      </c>
      <c r="AU106" s="227" t="s">
        <v>82</v>
      </c>
      <c r="AY106" s="20" t="s">
        <v>147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82</v>
      </c>
      <c r="BK106" s="228">
        <f>ROUND(I106*H106,2)</f>
        <v>0</v>
      </c>
      <c r="BL106" s="20" t="s">
        <v>247</v>
      </c>
      <c r="BM106" s="227" t="s">
        <v>1158</v>
      </c>
    </row>
    <row r="107" s="2" customFormat="1">
      <c r="A107" s="41"/>
      <c r="B107" s="42"/>
      <c r="C107" s="43"/>
      <c r="D107" s="229" t="s">
        <v>157</v>
      </c>
      <c r="E107" s="43"/>
      <c r="F107" s="230" t="s">
        <v>1159</v>
      </c>
      <c r="G107" s="43"/>
      <c r="H107" s="43"/>
      <c r="I107" s="231"/>
      <c r="J107" s="43"/>
      <c r="K107" s="43"/>
      <c r="L107" s="47"/>
      <c r="M107" s="232"/>
      <c r="N107" s="23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157</v>
      </c>
      <c r="AU107" s="20" t="s">
        <v>82</v>
      </c>
    </row>
    <row r="108" s="2" customFormat="1" ht="16.5" customHeight="1">
      <c r="A108" s="41"/>
      <c r="B108" s="42"/>
      <c r="C108" s="270" t="s">
        <v>208</v>
      </c>
      <c r="D108" s="270" t="s">
        <v>468</v>
      </c>
      <c r="E108" s="271" t="s">
        <v>1160</v>
      </c>
      <c r="F108" s="272" t="s">
        <v>1161</v>
      </c>
      <c r="G108" s="273" t="s">
        <v>1162</v>
      </c>
      <c r="H108" s="274">
        <v>0.0040000000000000001</v>
      </c>
      <c r="I108" s="275"/>
      <c r="J108" s="276">
        <f>ROUND(I108*H108,2)</f>
        <v>0</v>
      </c>
      <c r="K108" s="272" t="s">
        <v>19</v>
      </c>
      <c r="L108" s="277"/>
      <c r="M108" s="278" t="s">
        <v>19</v>
      </c>
      <c r="N108" s="279" t="s">
        <v>41</v>
      </c>
      <c r="O108" s="87"/>
      <c r="P108" s="225">
        <f>O108*H108</f>
        <v>0</v>
      </c>
      <c r="Q108" s="225">
        <v>0.10000000000000001</v>
      </c>
      <c r="R108" s="225">
        <f>Q108*H108</f>
        <v>0.00040000000000000002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357</v>
      </c>
      <c r="AT108" s="227" t="s">
        <v>468</v>
      </c>
      <c r="AU108" s="227" t="s">
        <v>82</v>
      </c>
      <c r="AY108" s="20" t="s">
        <v>147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82</v>
      </c>
      <c r="BK108" s="228">
        <f>ROUND(I108*H108,2)</f>
        <v>0</v>
      </c>
      <c r="BL108" s="20" t="s">
        <v>247</v>
      </c>
      <c r="BM108" s="227" t="s">
        <v>1163</v>
      </c>
    </row>
    <row r="109" s="14" customFormat="1">
      <c r="A109" s="14"/>
      <c r="B109" s="245"/>
      <c r="C109" s="246"/>
      <c r="D109" s="236" t="s">
        <v>159</v>
      </c>
      <c r="E109" s="247" t="s">
        <v>19</v>
      </c>
      <c r="F109" s="248" t="s">
        <v>1164</v>
      </c>
      <c r="G109" s="246"/>
      <c r="H109" s="249">
        <v>0.002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159</v>
      </c>
      <c r="AU109" s="255" t="s">
        <v>82</v>
      </c>
      <c r="AV109" s="14" t="s">
        <v>82</v>
      </c>
      <c r="AW109" s="14" t="s">
        <v>31</v>
      </c>
      <c r="AX109" s="14" t="s">
        <v>69</v>
      </c>
      <c r="AY109" s="255" t="s">
        <v>147</v>
      </c>
    </row>
    <row r="110" s="14" customFormat="1">
      <c r="A110" s="14"/>
      <c r="B110" s="245"/>
      <c r="C110" s="246"/>
      <c r="D110" s="236" t="s">
        <v>159</v>
      </c>
      <c r="E110" s="247" t="s">
        <v>19</v>
      </c>
      <c r="F110" s="248" t="s">
        <v>1165</v>
      </c>
      <c r="G110" s="246"/>
      <c r="H110" s="249">
        <v>0.002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159</v>
      </c>
      <c r="AU110" s="255" t="s">
        <v>82</v>
      </c>
      <c r="AV110" s="14" t="s">
        <v>82</v>
      </c>
      <c r="AW110" s="14" t="s">
        <v>31</v>
      </c>
      <c r="AX110" s="14" t="s">
        <v>69</v>
      </c>
      <c r="AY110" s="255" t="s">
        <v>147</v>
      </c>
    </row>
    <row r="111" s="15" customFormat="1">
      <c r="A111" s="15"/>
      <c r="B111" s="256"/>
      <c r="C111" s="257"/>
      <c r="D111" s="236" t="s">
        <v>159</v>
      </c>
      <c r="E111" s="258" t="s">
        <v>19</v>
      </c>
      <c r="F111" s="259" t="s">
        <v>163</v>
      </c>
      <c r="G111" s="257"/>
      <c r="H111" s="260">
        <v>0.0040000000000000001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159</v>
      </c>
      <c r="AU111" s="266" t="s">
        <v>82</v>
      </c>
      <c r="AV111" s="15" t="s">
        <v>155</v>
      </c>
      <c r="AW111" s="15" t="s">
        <v>31</v>
      </c>
      <c r="AX111" s="15" t="s">
        <v>76</v>
      </c>
      <c r="AY111" s="266" t="s">
        <v>147</v>
      </c>
    </row>
    <row r="112" s="2" customFormat="1" ht="24.15" customHeight="1">
      <c r="A112" s="41"/>
      <c r="B112" s="42"/>
      <c r="C112" s="216" t="s">
        <v>216</v>
      </c>
      <c r="D112" s="216" t="s">
        <v>150</v>
      </c>
      <c r="E112" s="217" t="s">
        <v>1166</v>
      </c>
      <c r="F112" s="218" t="s">
        <v>1167</v>
      </c>
      <c r="G112" s="219" t="s">
        <v>231</v>
      </c>
      <c r="H112" s="220">
        <v>76</v>
      </c>
      <c r="I112" s="221"/>
      <c r="J112" s="222">
        <f>ROUND(I112*H112,2)</f>
        <v>0</v>
      </c>
      <c r="K112" s="218" t="s">
        <v>154</v>
      </c>
      <c r="L112" s="47"/>
      <c r="M112" s="223" t="s">
        <v>19</v>
      </c>
      <c r="N112" s="224" t="s">
        <v>41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247</v>
      </c>
      <c r="AT112" s="227" t="s">
        <v>150</v>
      </c>
      <c r="AU112" s="227" t="s">
        <v>82</v>
      </c>
      <c r="AY112" s="20" t="s">
        <v>147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82</v>
      </c>
      <c r="BK112" s="228">
        <f>ROUND(I112*H112,2)</f>
        <v>0</v>
      </c>
      <c r="BL112" s="20" t="s">
        <v>247</v>
      </c>
      <c r="BM112" s="227" t="s">
        <v>1168</v>
      </c>
    </row>
    <row r="113" s="2" customFormat="1">
      <c r="A113" s="41"/>
      <c r="B113" s="42"/>
      <c r="C113" s="43"/>
      <c r="D113" s="229" t="s">
        <v>157</v>
      </c>
      <c r="E113" s="43"/>
      <c r="F113" s="230" t="s">
        <v>1169</v>
      </c>
      <c r="G113" s="43"/>
      <c r="H113" s="43"/>
      <c r="I113" s="231"/>
      <c r="J113" s="43"/>
      <c r="K113" s="43"/>
      <c r="L113" s="47"/>
      <c r="M113" s="232"/>
      <c r="N113" s="23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157</v>
      </c>
      <c r="AU113" s="20" t="s">
        <v>82</v>
      </c>
    </row>
    <row r="114" s="2" customFormat="1" ht="16.5" customHeight="1">
      <c r="A114" s="41"/>
      <c r="B114" s="42"/>
      <c r="C114" s="270" t="s">
        <v>8</v>
      </c>
      <c r="D114" s="270" t="s">
        <v>468</v>
      </c>
      <c r="E114" s="271" t="s">
        <v>1170</v>
      </c>
      <c r="F114" s="272" t="s">
        <v>1171</v>
      </c>
      <c r="G114" s="273" t="s">
        <v>1162</v>
      </c>
      <c r="H114" s="274">
        <v>0.037999999999999999</v>
      </c>
      <c r="I114" s="275"/>
      <c r="J114" s="276">
        <f>ROUND(I114*H114,2)</f>
        <v>0</v>
      </c>
      <c r="K114" s="272" t="s">
        <v>19</v>
      </c>
      <c r="L114" s="277"/>
      <c r="M114" s="278" t="s">
        <v>19</v>
      </c>
      <c r="N114" s="279" t="s">
        <v>41</v>
      </c>
      <c r="O114" s="87"/>
      <c r="P114" s="225">
        <f>O114*H114</f>
        <v>0</v>
      </c>
      <c r="Q114" s="225">
        <v>0.12</v>
      </c>
      <c r="R114" s="225">
        <f>Q114*H114</f>
        <v>0.0045599999999999998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357</v>
      </c>
      <c r="AT114" s="227" t="s">
        <v>468</v>
      </c>
      <c r="AU114" s="227" t="s">
        <v>82</v>
      </c>
      <c r="AY114" s="20" t="s">
        <v>147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82</v>
      </c>
      <c r="BK114" s="228">
        <f>ROUND(I114*H114,2)</f>
        <v>0</v>
      </c>
      <c r="BL114" s="20" t="s">
        <v>247</v>
      </c>
      <c r="BM114" s="227" t="s">
        <v>1172</v>
      </c>
    </row>
    <row r="115" s="14" customFormat="1">
      <c r="A115" s="14"/>
      <c r="B115" s="245"/>
      <c r="C115" s="246"/>
      <c r="D115" s="236" t="s">
        <v>159</v>
      </c>
      <c r="E115" s="247" t="s">
        <v>19</v>
      </c>
      <c r="F115" s="248" t="s">
        <v>1173</v>
      </c>
      <c r="G115" s="246"/>
      <c r="H115" s="249">
        <v>0.0060000000000000001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159</v>
      </c>
      <c r="AU115" s="255" t="s">
        <v>82</v>
      </c>
      <c r="AV115" s="14" t="s">
        <v>82</v>
      </c>
      <c r="AW115" s="14" t="s">
        <v>31</v>
      </c>
      <c r="AX115" s="14" t="s">
        <v>69</v>
      </c>
      <c r="AY115" s="255" t="s">
        <v>147</v>
      </c>
    </row>
    <row r="116" s="14" customFormat="1">
      <c r="A116" s="14"/>
      <c r="B116" s="245"/>
      <c r="C116" s="246"/>
      <c r="D116" s="236" t="s">
        <v>159</v>
      </c>
      <c r="E116" s="247" t="s">
        <v>19</v>
      </c>
      <c r="F116" s="248" t="s">
        <v>1174</v>
      </c>
      <c r="G116" s="246"/>
      <c r="H116" s="249">
        <v>0.0089999999999999993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159</v>
      </c>
      <c r="AU116" s="255" t="s">
        <v>82</v>
      </c>
      <c r="AV116" s="14" t="s">
        <v>82</v>
      </c>
      <c r="AW116" s="14" t="s">
        <v>31</v>
      </c>
      <c r="AX116" s="14" t="s">
        <v>69</v>
      </c>
      <c r="AY116" s="255" t="s">
        <v>147</v>
      </c>
    </row>
    <row r="117" s="14" customFormat="1">
      <c r="A117" s="14"/>
      <c r="B117" s="245"/>
      <c r="C117" s="246"/>
      <c r="D117" s="236" t="s">
        <v>159</v>
      </c>
      <c r="E117" s="247" t="s">
        <v>19</v>
      </c>
      <c r="F117" s="248" t="s">
        <v>1175</v>
      </c>
      <c r="G117" s="246"/>
      <c r="H117" s="249">
        <v>0.010999999999999999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159</v>
      </c>
      <c r="AU117" s="255" t="s">
        <v>82</v>
      </c>
      <c r="AV117" s="14" t="s">
        <v>82</v>
      </c>
      <c r="AW117" s="14" t="s">
        <v>31</v>
      </c>
      <c r="AX117" s="14" t="s">
        <v>69</v>
      </c>
      <c r="AY117" s="255" t="s">
        <v>147</v>
      </c>
    </row>
    <row r="118" s="14" customFormat="1">
      <c r="A118" s="14"/>
      <c r="B118" s="245"/>
      <c r="C118" s="246"/>
      <c r="D118" s="236" t="s">
        <v>159</v>
      </c>
      <c r="E118" s="247" t="s">
        <v>19</v>
      </c>
      <c r="F118" s="248" t="s">
        <v>1176</v>
      </c>
      <c r="G118" s="246"/>
      <c r="H118" s="249">
        <v>0.0040000000000000001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159</v>
      </c>
      <c r="AU118" s="255" t="s">
        <v>82</v>
      </c>
      <c r="AV118" s="14" t="s">
        <v>82</v>
      </c>
      <c r="AW118" s="14" t="s">
        <v>31</v>
      </c>
      <c r="AX118" s="14" t="s">
        <v>69</v>
      </c>
      <c r="AY118" s="255" t="s">
        <v>147</v>
      </c>
    </row>
    <row r="119" s="14" customFormat="1">
      <c r="A119" s="14"/>
      <c r="B119" s="245"/>
      <c r="C119" s="246"/>
      <c r="D119" s="236" t="s">
        <v>159</v>
      </c>
      <c r="E119" s="247" t="s">
        <v>19</v>
      </c>
      <c r="F119" s="248" t="s">
        <v>1177</v>
      </c>
      <c r="G119" s="246"/>
      <c r="H119" s="249">
        <v>0.002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159</v>
      </c>
      <c r="AU119" s="255" t="s">
        <v>82</v>
      </c>
      <c r="AV119" s="14" t="s">
        <v>82</v>
      </c>
      <c r="AW119" s="14" t="s">
        <v>31</v>
      </c>
      <c r="AX119" s="14" t="s">
        <v>69</v>
      </c>
      <c r="AY119" s="255" t="s">
        <v>147</v>
      </c>
    </row>
    <row r="120" s="14" customFormat="1">
      <c r="A120" s="14"/>
      <c r="B120" s="245"/>
      <c r="C120" s="246"/>
      <c r="D120" s="236" t="s">
        <v>159</v>
      </c>
      <c r="E120" s="247" t="s">
        <v>19</v>
      </c>
      <c r="F120" s="248" t="s">
        <v>1178</v>
      </c>
      <c r="G120" s="246"/>
      <c r="H120" s="249">
        <v>0.0060000000000000001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159</v>
      </c>
      <c r="AU120" s="255" t="s">
        <v>82</v>
      </c>
      <c r="AV120" s="14" t="s">
        <v>82</v>
      </c>
      <c r="AW120" s="14" t="s">
        <v>31</v>
      </c>
      <c r="AX120" s="14" t="s">
        <v>69</v>
      </c>
      <c r="AY120" s="255" t="s">
        <v>147</v>
      </c>
    </row>
    <row r="121" s="15" customFormat="1">
      <c r="A121" s="15"/>
      <c r="B121" s="256"/>
      <c r="C121" s="257"/>
      <c r="D121" s="236" t="s">
        <v>159</v>
      </c>
      <c r="E121" s="258" t="s">
        <v>19</v>
      </c>
      <c r="F121" s="259" t="s">
        <v>163</v>
      </c>
      <c r="G121" s="257"/>
      <c r="H121" s="260">
        <v>0.037999999999999999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159</v>
      </c>
      <c r="AU121" s="266" t="s">
        <v>82</v>
      </c>
      <c r="AV121" s="15" t="s">
        <v>155</v>
      </c>
      <c r="AW121" s="15" t="s">
        <v>31</v>
      </c>
      <c r="AX121" s="15" t="s">
        <v>76</v>
      </c>
      <c r="AY121" s="266" t="s">
        <v>147</v>
      </c>
    </row>
    <row r="122" s="2" customFormat="1" ht="24.15" customHeight="1">
      <c r="A122" s="41"/>
      <c r="B122" s="42"/>
      <c r="C122" s="216" t="s">
        <v>228</v>
      </c>
      <c r="D122" s="216" t="s">
        <v>150</v>
      </c>
      <c r="E122" s="217" t="s">
        <v>1179</v>
      </c>
      <c r="F122" s="218" t="s">
        <v>1180</v>
      </c>
      <c r="G122" s="219" t="s">
        <v>231</v>
      </c>
      <c r="H122" s="220">
        <v>13</v>
      </c>
      <c r="I122" s="221"/>
      <c r="J122" s="222">
        <f>ROUND(I122*H122,2)</f>
        <v>0</v>
      </c>
      <c r="K122" s="218" t="s">
        <v>154</v>
      </c>
      <c r="L122" s="47"/>
      <c r="M122" s="223" t="s">
        <v>19</v>
      </c>
      <c r="N122" s="224" t="s">
        <v>41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247</v>
      </c>
      <c r="AT122" s="227" t="s">
        <v>150</v>
      </c>
      <c r="AU122" s="227" t="s">
        <v>82</v>
      </c>
      <c r="AY122" s="20" t="s">
        <v>147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82</v>
      </c>
      <c r="BK122" s="228">
        <f>ROUND(I122*H122,2)</f>
        <v>0</v>
      </c>
      <c r="BL122" s="20" t="s">
        <v>247</v>
      </c>
      <c r="BM122" s="227" t="s">
        <v>1181</v>
      </c>
    </row>
    <row r="123" s="2" customFormat="1">
      <c r="A123" s="41"/>
      <c r="B123" s="42"/>
      <c r="C123" s="43"/>
      <c r="D123" s="229" t="s">
        <v>157</v>
      </c>
      <c r="E123" s="43"/>
      <c r="F123" s="230" t="s">
        <v>1182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157</v>
      </c>
      <c r="AU123" s="20" t="s">
        <v>82</v>
      </c>
    </row>
    <row r="124" s="2" customFormat="1" ht="16.5" customHeight="1">
      <c r="A124" s="41"/>
      <c r="B124" s="42"/>
      <c r="C124" s="270" t="s">
        <v>235</v>
      </c>
      <c r="D124" s="270" t="s">
        <v>468</v>
      </c>
      <c r="E124" s="271" t="s">
        <v>1183</v>
      </c>
      <c r="F124" s="272" t="s">
        <v>1184</v>
      </c>
      <c r="G124" s="273" t="s">
        <v>1162</v>
      </c>
      <c r="H124" s="274">
        <v>0.012999999999999999</v>
      </c>
      <c r="I124" s="275"/>
      <c r="J124" s="276">
        <f>ROUND(I124*H124,2)</f>
        <v>0</v>
      </c>
      <c r="K124" s="272" t="s">
        <v>19</v>
      </c>
      <c r="L124" s="277"/>
      <c r="M124" s="278" t="s">
        <v>19</v>
      </c>
      <c r="N124" s="279" t="s">
        <v>41</v>
      </c>
      <c r="O124" s="87"/>
      <c r="P124" s="225">
        <f>O124*H124</f>
        <v>0</v>
      </c>
      <c r="Q124" s="225">
        <v>0.17000000000000001</v>
      </c>
      <c r="R124" s="225">
        <f>Q124*H124</f>
        <v>0.0022100000000000002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357</v>
      </c>
      <c r="AT124" s="227" t="s">
        <v>468</v>
      </c>
      <c r="AU124" s="227" t="s">
        <v>82</v>
      </c>
      <c r="AY124" s="20" t="s">
        <v>147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82</v>
      </c>
      <c r="BK124" s="228">
        <f>ROUND(I124*H124,2)</f>
        <v>0</v>
      </c>
      <c r="BL124" s="20" t="s">
        <v>247</v>
      </c>
      <c r="BM124" s="227" t="s">
        <v>1185</v>
      </c>
    </row>
    <row r="125" s="14" customFormat="1">
      <c r="A125" s="14"/>
      <c r="B125" s="245"/>
      <c r="C125" s="246"/>
      <c r="D125" s="236" t="s">
        <v>159</v>
      </c>
      <c r="E125" s="247" t="s">
        <v>19</v>
      </c>
      <c r="F125" s="248" t="s">
        <v>1186</v>
      </c>
      <c r="G125" s="246"/>
      <c r="H125" s="249">
        <v>0.0030000000000000001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159</v>
      </c>
      <c r="AU125" s="255" t="s">
        <v>82</v>
      </c>
      <c r="AV125" s="14" t="s">
        <v>82</v>
      </c>
      <c r="AW125" s="14" t="s">
        <v>31</v>
      </c>
      <c r="AX125" s="14" t="s">
        <v>69</v>
      </c>
      <c r="AY125" s="255" t="s">
        <v>147</v>
      </c>
    </row>
    <row r="126" s="14" customFormat="1">
      <c r="A126" s="14"/>
      <c r="B126" s="245"/>
      <c r="C126" s="246"/>
      <c r="D126" s="236" t="s">
        <v>159</v>
      </c>
      <c r="E126" s="247" t="s">
        <v>19</v>
      </c>
      <c r="F126" s="248" t="s">
        <v>1187</v>
      </c>
      <c r="G126" s="246"/>
      <c r="H126" s="249">
        <v>0.0030000000000000001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159</v>
      </c>
      <c r="AU126" s="255" t="s">
        <v>82</v>
      </c>
      <c r="AV126" s="14" t="s">
        <v>82</v>
      </c>
      <c r="AW126" s="14" t="s">
        <v>31</v>
      </c>
      <c r="AX126" s="14" t="s">
        <v>69</v>
      </c>
      <c r="AY126" s="255" t="s">
        <v>147</v>
      </c>
    </row>
    <row r="127" s="14" customFormat="1">
      <c r="A127" s="14"/>
      <c r="B127" s="245"/>
      <c r="C127" s="246"/>
      <c r="D127" s="236" t="s">
        <v>159</v>
      </c>
      <c r="E127" s="247" t="s">
        <v>19</v>
      </c>
      <c r="F127" s="248" t="s">
        <v>1188</v>
      </c>
      <c r="G127" s="246"/>
      <c r="H127" s="249">
        <v>0.0070000000000000001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159</v>
      </c>
      <c r="AU127" s="255" t="s">
        <v>82</v>
      </c>
      <c r="AV127" s="14" t="s">
        <v>82</v>
      </c>
      <c r="AW127" s="14" t="s">
        <v>31</v>
      </c>
      <c r="AX127" s="14" t="s">
        <v>69</v>
      </c>
      <c r="AY127" s="255" t="s">
        <v>147</v>
      </c>
    </row>
    <row r="128" s="15" customFormat="1">
      <c r="A128" s="15"/>
      <c r="B128" s="256"/>
      <c r="C128" s="257"/>
      <c r="D128" s="236" t="s">
        <v>159</v>
      </c>
      <c r="E128" s="258" t="s">
        <v>19</v>
      </c>
      <c r="F128" s="259" t="s">
        <v>163</v>
      </c>
      <c r="G128" s="257"/>
      <c r="H128" s="260">
        <v>0.013000000000000001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159</v>
      </c>
      <c r="AU128" s="266" t="s">
        <v>82</v>
      </c>
      <c r="AV128" s="15" t="s">
        <v>155</v>
      </c>
      <c r="AW128" s="15" t="s">
        <v>31</v>
      </c>
      <c r="AX128" s="15" t="s">
        <v>76</v>
      </c>
      <c r="AY128" s="266" t="s">
        <v>147</v>
      </c>
    </row>
    <row r="129" s="2" customFormat="1" ht="24.15" customHeight="1">
      <c r="A129" s="41"/>
      <c r="B129" s="42"/>
      <c r="C129" s="216" t="s">
        <v>241</v>
      </c>
      <c r="D129" s="216" t="s">
        <v>150</v>
      </c>
      <c r="E129" s="217" t="s">
        <v>1189</v>
      </c>
      <c r="F129" s="218" t="s">
        <v>1190</v>
      </c>
      <c r="G129" s="219" t="s">
        <v>231</v>
      </c>
      <c r="H129" s="220">
        <v>10</v>
      </c>
      <c r="I129" s="221"/>
      <c r="J129" s="222">
        <f>ROUND(I129*H129,2)</f>
        <v>0</v>
      </c>
      <c r="K129" s="218" t="s">
        <v>154</v>
      </c>
      <c r="L129" s="47"/>
      <c r="M129" s="223" t="s">
        <v>19</v>
      </c>
      <c r="N129" s="224" t="s">
        <v>41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247</v>
      </c>
      <c r="AT129" s="227" t="s">
        <v>150</v>
      </c>
      <c r="AU129" s="227" t="s">
        <v>82</v>
      </c>
      <c r="AY129" s="20" t="s">
        <v>147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82</v>
      </c>
      <c r="BK129" s="228">
        <f>ROUND(I129*H129,2)</f>
        <v>0</v>
      </c>
      <c r="BL129" s="20" t="s">
        <v>247</v>
      </c>
      <c r="BM129" s="227" t="s">
        <v>1191</v>
      </c>
    </row>
    <row r="130" s="2" customFormat="1">
      <c r="A130" s="41"/>
      <c r="B130" s="42"/>
      <c r="C130" s="43"/>
      <c r="D130" s="229" t="s">
        <v>157</v>
      </c>
      <c r="E130" s="43"/>
      <c r="F130" s="230" t="s">
        <v>1192</v>
      </c>
      <c r="G130" s="43"/>
      <c r="H130" s="43"/>
      <c r="I130" s="231"/>
      <c r="J130" s="43"/>
      <c r="K130" s="43"/>
      <c r="L130" s="47"/>
      <c r="M130" s="232"/>
      <c r="N130" s="23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157</v>
      </c>
      <c r="AU130" s="20" t="s">
        <v>82</v>
      </c>
    </row>
    <row r="131" s="2" customFormat="1" ht="21.75" customHeight="1">
      <c r="A131" s="41"/>
      <c r="B131" s="42"/>
      <c r="C131" s="216" t="s">
        <v>247</v>
      </c>
      <c r="D131" s="216" t="s">
        <v>150</v>
      </c>
      <c r="E131" s="217" t="s">
        <v>1193</v>
      </c>
      <c r="F131" s="218" t="s">
        <v>1194</v>
      </c>
      <c r="G131" s="219" t="s">
        <v>219</v>
      </c>
      <c r="H131" s="220">
        <v>7</v>
      </c>
      <c r="I131" s="221"/>
      <c r="J131" s="222">
        <f>ROUND(I131*H131,2)</f>
        <v>0</v>
      </c>
      <c r="K131" s="218" t="s">
        <v>154</v>
      </c>
      <c r="L131" s="47"/>
      <c r="M131" s="223" t="s">
        <v>19</v>
      </c>
      <c r="N131" s="224" t="s">
        <v>41</v>
      </c>
      <c r="O131" s="87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247</v>
      </c>
      <c r="AT131" s="227" t="s">
        <v>150</v>
      </c>
      <c r="AU131" s="227" t="s">
        <v>82</v>
      </c>
      <c r="AY131" s="20" t="s">
        <v>147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82</v>
      </c>
      <c r="BK131" s="228">
        <f>ROUND(I131*H131,2)</f>
        <v>0</v>
      </c>
      <c r="BL131" s="20" t="s">
        <v>247</v>
      </c>
      <c r="BM131" s="227" t="s">
        <v>1195</v>
      </c>
    </row>
    <row r="132" s="2" customFormat="1">
      <c r="A132" s="41"/>
      <c r="B132" s="42"/>
      <c r="C132" s="43"/>
      <c r="D132" s="229" t="s">
        <v>157</v>
      </c>
      <c r="E132" s="43"/>
      <c r="F132" s="230" t="s">
        <v>1196</v>
      </c>
      <c r="G132" s="43"/>
      <c r="H132" s="43"/>
      <c r="I132" s="231"/>
      <c r="J132" s="43"/>
      <c r="K132" s="43"/>
      <c r="L132" s="47"/>
      <c r="M132" s="232"/>
      <c r="N132" s="23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157</v>
      </c>
      <c r="AU132" s="20" t="s">
        <v>82</v>
      </c>
    </row>
    <row r="133" s="2" customFormat="1" ht="24.15" customHeight="1">
      <c r="A133" s="41"/>
      <c r="B133" s="42"/>
      <c r="C133" s="216" t="s">
        <v>256</v>
      </c>
      <c r="D133" s="216" t="s">
        <v>150</v>
      </c>
      <c r="E133" s="217" t="s">
        <v>1197</v>
      </c>
      <c r="F133" s="218" t="s">
        <v>1198</v>
      </c>
      <c r="G133" s="219" t="s">
        <v>219</v>
      </c>
      <c r="H133" s="220">
        <v>2</v>
      </c>
      <c r="I133" s="221"/>
      <c r="J133" s="222">
        <f>ROUND(I133*H133,2)</f>
        <v>0</v>
      </c>
      <c r="K133" s="218" t="s">
        <v>154</v>
      </c>
      <c r="L133" s="47"/>
      <c r="M133" s="223" t="s">
        <v>19</v>
      </c>
      <c r="N133" s="224" t="s">
        <v>41</v>
      </c>
      <c r="O133" s="87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7" t="s">
        <v>247</v>
      </c>
      <c r="AT133" s="227" t="s">
        <v>150</v>
      </c>
      <c r="AU133" s="227" t="s">
        <v>82</v>
      </c>
      <c r="AY133" s="20" t="s">
        <v>147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82</v>
      </c>
      <c r="BK133" s="228">
        <f>ROUND(I133*H133,2)</f>
        <v>0</v>
      </c>
      <c r="BL133" s="20" t="s">
        <v>247</v>
      </c>
      <c r="BM133" s="227" t="s">
        <v>1199</v>
      </c>
    </row>
    <row r="134" s="2" customFormat="1">
      <c r="A134" s="41"/>
      <c r="B134" s="42"/>
      <c r="C134" s="43"/>
      <c r="D134" s="229" t="s">
        <v>157</v>
      </c>
      <c r="E134" s="43"/>
      <c r="F134" s="230" t="s">
        <v>1200</v>
      </c>
      <c r="G134" s="43"/>
      <c r="H134" s="43"/>
      <c r="I134" s="231"/>
      <c r="J134" s="43"/>
      <c r="K134" s="43"/>
      <c r="L134" s="47"/>
      <c r="M134" s="232"/>
      <c r="N134" s="23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157</v>
      </c>
      <c r="AU134" s="20" t="s">
        <v>82</v>
      </c>
    </row>
    <row r="135" s="2" customFormat="1" ht="16.5" customHeight="1">
      <c r="A135" s="41"/>
      <c r="B135" s="42"/>
      <c r="C135" s="270" t="s">
        <v>262</v>
      </c>
      <c r="D135" s="270" t="s">
        <v>468</v>
      </c>
      <c r="E135" s="271" t="s">
        <v>1201</v>
      </c>
      <c r="F135" s="272" t="s">
        <v>1202</v>
      </c>
      <c r="G135" s="273" t="s">
        <v>219</v>
      </c>
      <c r="H135" s="274">
        <v>2</v>
      </c>
      <c r="I135" s="275"/>
      <c r="J135" s="276">
        <f>ROUND(I135*H135,2)</f>
        <v>0</v>
      </c>
      <c r="K135" s="272" t="s">
        <v>154</v>
      </c>
      <c r="L135" s="277"/>
      <c r="M135" s="278" t="s">
        <v>19</v>
      </c>
      <c r="N135" s="279" t="s">
        <v>41</v>
      </c>
      <c r="O135" s="87"/>
      <c r="P135" s="225">
        <f>O135*H135</f>
        <v>0</v>
      </c>
      <c r="Q135" s="225">
        <v>4.0000000000000003E-05</v>
      </c>
      <c r="R135" s="225">
        <f>Q135*H135</f>
        <v>8.0000000000000007E-05</v>
      </c>
      <c r="S135" s="225">
        <v>0</v>
      </c>
      <c r="T135" s="22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357</v>
      </c>
      <c r="AT135" s="227" t="s">
        <v>468</v>
      </c>
      <c r="AU135" s="227" t="s">
        <v>82</v>
      </c>
      <c r="AY135" s="20" t="s">
        <v>147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82</v>
      </c>
      <c r="BK135" s="228">
        <f>ROUND(I135*H135,2)</f>
        <v>0</v>
      </c>
      <c r="BL135" s="20" t="s">
        <v>247</v>
      </c>
      <c r="BM135" s="227" t="s">
        <v>1203</v>
      </c>
    </row>
    <row r="136" s="2" customFormat="1" ht="16.5" customHeight="1">
      <c r="A136" s="41"/>
      <c r="B136" s="42"/>
      <c r="C136" s="270" t="s">
        <v>268</v>
      </c>
      <c r="D136" s="270" t="s">
        <v>468</v>
      </c>
      <c r="E136" s="271" t="s">
        <v>1204</v>
      </c>
      <c r="F136" s="272" t="s">
        <v>1205</v>
      </c>
      <c r="G136" s="273" t="s">
        <v>219</v>
      </c>
      <c r="H136" s="274">
        <v>2</v>
      </c>
      <c r="I136" s="275"/>
      <c r="J136" s="276">
        <f>ROUND(I136*H136,2)</f>
        <v>0</v>
      </c>
      <c r="K136" s="272" t="s">
        <v>19</v>
      </c>
      <c r="L136" s="277"/>
      <c r="M136" s="278" t="s">
        <v>19</v>
      </c>
      <c r="N136" s="279" t="s">
        <v>41</v>
      </c>
      <c r="O136" s="87"/>
      <c r="P136" s="225">
        <f>O136*H136</f>
        <v>0</v>
      </c>
      <c r="Q136" s="225">
        <v>3.0000000000000001E-05</v>
      </c>
      <c r="R136" s="225">
        <f>Q136*H136</f>
        <v>6.0000000000000002E-05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357</v>
      </c>
      <c r="AT136" s="227" t="s">
        <v>468</v>
      </c>
      <c r="AU136" s="227" t="s">
        <v>82</v>
      </c>
      <c r="AY136" s="20" t="s">
        <v>147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82</v>
      </c>
      <c r="BK136" s="228">
        <f>ROUND(I136*H136,2)</f>
        <v>0</v>
      </c>
      <c r="BL136" s="20" t="s">
        <v>247</v>
      </c>
      <c r="BM136" s="227" t="s">
        <v>1206</v>
      </c>
    </row>
    <row r="137" s="2" customFormat="1">
      <c r="A137" s="41"/>
      <c r="B137" s="42"/>
      <c r="C137" s="43"/>
      <c r="D137" s="236" t="s">
        <v>1207</v>
      </c>
      <c r="E137" s="43"/>
      <c r="F137" s="299" t="s">
        <v>1208</v>
      </c>
      <c r="G137" s="43"/>
      <c r="H137" s="43"/>
      <c r="I137" s="231"/>
      <c r="J137" s="43"/>
      <c r="K137" s="43"/>
      <c r="L137" s="47"/>
      <c r="M137" s="232"/>
      <c r="N137" s="23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1207</v>
      </c>
      <c r="AU137" s="20" t="s">
        <v>82</v>
      </c>
    </row>
    <row r="138" s="2" customFormat="1" ht="16.5" customHeight="1">
      <c r="A138" s="41"/>
      <c r="B138" s="42"/>
      <c r="C138" s="270" t="s">
        <v>273</v>
      </c>
      <c r="D138" s="270" t="s">
        <v>468</v>
      </c>
      <c r="E138" s="271" t="s">
        <v>1209</v>
      </c>
      <c r="F138" s="272" t="s">
        <v>1210</v>
      </c>
      <c r="G138" s="273" t="s">
        <v>219</v>
      </c>
      <c r="H138" s="274">
        <v>2</v>
      </c>
      <c r="I138" s="275"/>
      <c r="J138" s="276">
        <f>ROUND(I138*H138,2)</f>
        <v>0</v>
      </c>
      <c r="K138" s="272" t="s">
        <v>19</v>
      </c>
      <c r="L138" s="277"/>
      <c r="M138" s="278" t="s">
        <v>19</v>
      </c>
      <c r="N138" s="279" t="s">
        <v>41</v>
      </c>
      <c r="O138" s="87"/>
      <c r="P138" s="225">
        <f>O138*H138</f>
        <v>0</v>
      </c>
      <c r="Q138" s="225">
        <v>1.0000000000000001E-05</v>
      </c>
      <c r="R138" s="225">
        <f>Q138*H138</f>
        <v>2.0000000000000002E-05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357</v>
      </c>
      <c r="AT138" s="227" t="s">
        <v>468</v>
      </c>
      <c r="AU138" s="227" t="s">
        <v>82</v>
      </c>
      <c r="AY138" s="20" t="s">
        <v>147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82</v>
      </c>
      <c r="BK138" s="228">
        <f>ROUND(I138*H138,2)</f>
        <v>0</v>
      </c>
      <c r="BL138" s="20" t="s">
        <v>247</v>
      </c>
      <c r="BM138" s="227" t="s">
        <v>1211</v>
      </c>
    </row>
    <row r="139" s="2" customFormat="1">
      <c r="A139" s="41"/>
      <c r="B139" s="42"/>
      <c r="C139" s="43"/>
      <c r="D139" s="236" t="s">
        <v>1207</v>
      </c>
      <c r="E139" s="43"/>
      <c r="F139" s="299" t="s">
        <v>1208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1207</v>
      </c>
      <c r="AU139" s="20" t="s">
        <v>82</v>
      </c>
    </row>
    <row r="140" s="2" customFormat="1" ht="24.15" customHeight="1">
      <c r="A140" s="41"/>
      <c r="B140" s="42"/>
      <c r="C140" s="216" t="s">
        <v>7</v>
      </c>
      <c r="D140" s="216" t="s">
        <v>150</v>
      </c>
      <c r="E140" s="217" t="s">
        <v>1212</v>
      </c>
      <c r="F140" s="218" t="s">
        <v>1213</v>
      </c>
      <c r="G140" s="219" t="s">
        <v>219</v>
      </c>
      <c r="H140" s="220">
        <v>1</v>
      </c>
      <c r="I140" s="221"/>
      <c r="J140" s="222">
        <f>ROUND(I140*H140,2)</f>
        <v>0</v>
      </c>
      <c r="K140" s="218" t="s">
        <v>154</v>
      </c>
      <c r="L140" s="47"/>
      <c r="M140" s="223" t="s">
        <v>19</v>
      </c>
      <c r="N140" s="224" t="s">
        <v>41</v>
      </c>
      <c r="O140" s="87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7" t="s">
        <v>247</v>
      </c>
      <c r="AT140" s="227" t="s">
        <v>150</v>
      </c>
      <c r="AU140" s="227" t="s">
        <v>82</v>
      </c>
      <c r="AY140" s="20" t="s">
        <v>147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82</v>
      </c>
      <c r="BK140" s="228">
        <f>ROUND(I140*H140,2)</f>
        <v>0</v>
      </c>
      <c r="BL140" s="20" t="s">
        <v>247</v>
      </c>
      <c r="BM140" s="227" t="s">
        <v>1214</v>
      </c>
    </row>
    <row r="141" s="2" customFormat="1">
      <c r="A141" s="41"/>
      <c r="B141" s="42"/>
      <c r="C141" s="43"/>
      <c r="D141" s="229" t="s">
        <v>157</v>
      </c>
      <c r="E141" s="43"/>
      <c r="F141" s="230" t="s">
        <v>1215</v>
      </c>
      <c r="G141" s="43"/>
      <c r="H141" s="43"/>
      <c r="I141" s="231"/>
      <c r="J141" s="43"/>
      <c r="K141" s="43"/>
      <c r="L141" s="47"/>
      <c r="M141" s="232"/>
      <c r="N141" s="23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157</v>
      </c>
      <c r="AU141" s="20" t="s">
        <v>82</v>
      </c>
    </row>
    <row r="142" s="2" customFormat="1" ht="24.15" customHeight="1">
      <c r="A142" s="41"/>
      <c r="B142" s="42"/>
      <c r="C142" s="270" t="s">
        <v>283</v>
      </c>
      <c r="D142" s="270" t="s">
        <v>468</v>
      </c>
      <c r="E142" s="271" t="s">
        <v>1216</v>
      </c>
      <c r="F142" s="272" t="s">
        <v>1217</v>
      </c>
      <c r="G142" s="273" t="s">
        <v>219</v>
      </c>
      <c r="H142" s="274">
        <v>1</v>
      </c>
      <c r="I142" s="275"/>
      <c r="J142" s="276">
        <f>ROUND(I142*H142,2)</f>
        <v>0</v>
      </c>
      <c r="K142" s="272" t="s">
        <v>19</v>
      </c>
      <c r="L142" s="277"/>
      <c r="M142" s="278" t="s">
        <v>19</v>
      </c>
      <c r="N142" s="279" t="s">
        <v>41</v>
      </c>
      <c r="O142" s="87"/>
      <c r="P142" s="225">
        <f>O142*H142</f>
        <v>0</v>
      </c>
      <c r="Q142" s="225">
        <v>6.9999999999999994E-05</v>
      </c>
      <c r="R142" s="225">
        <f>Q142*H142</f>
        <v>6.9999999999999994E-05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357</v>
      </c>
      <c r="AT142" s="227" t="s">
        <v>468</v>
      </c>
      <c r="AU142" s="227" t="s">
        <v>82</v>
      </c>
      <c r="AY142" s="20" t="s">
        <v>147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82</v>
      </c>
      <c r="BK142" s="228">
        <f>ROUND(I142*H142,2)</f>
        <v>0</v>
      </c>
      <c r="BL142" s="20" t="s">
        <v>247</v>
      </c>
      <c r="BM142" s="227" t="s">
        <v>1218</v>
      </c>
    </row>
    <row r="143" s="2" customFormat="1">
      <c r="A143" s="41"/>
      <c r="B143" s="42"/>
      <c r="C143" s="43"/>
      <c r="D143" s="236" t="s">
        <v>1207</v>
      </c>
      <c r="E143" s="43"/>
      <c r="F143" s="299" t="s">
        <v>1208</v>
      </c>
      <c r="G143" s="43"/>
      <c r="H143" s="43"/>
      <c r="I143" s="231"/>
      <c r="J143" s="43"/>
      <c r="K143" s="43"/>
      <c r="L143" s="47"/>
      <c r="M143" s="232"/>
      <c r="N143" s="23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1207</v>
      </c>
      <c r="AU143" s="20" t="s">
        <v>82</v>
      </c>
    </row>
    <row r="144" s="2" customFormat="1" ht="24.15" customHeight="1">
      <c r="A144" s="41"/>
      <c r="B144" s="42"/>
      <c r="C144" s="216" t="s">
        <v>289</v>
      </c>
      <c r="D144" s="216" t="s">
        <v>150</v>
      </c>
      <c r="E144" s="217" t="s">
        <v>1219</v>
      </c>
      <c r="F144" s="218" t="s">
        <v>1220</v>
      </c>
      <c r="G144" s="219" t="s">
        <v>219</v>
      </c>
      <c r="H144" s="220">
        <v>3</v>
      </c>
      <c r="I144" s="221"/>
      <c r="J144" s="222">
        <f>ROUND(I144*H144,2)</f>
        <v>0</v>
      </c>
      <c r="K144" s="218" t="s">
        <v>154</v>
      </c>
      <c r="L144" s="47"/>
      <c r="M144" s="223" t="s">
        <v>19</v>
      </c>
      <c r="N144" s="224" t="s">
        <v>41</v>
      </c>
      <c r="O144" s="87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7" t="s">
        <v>247</v>
      </c>
      <c r="AT144" s="227" t="s">
        <v>150</v>
      </c>
      <c r="AU144" s="227" t="s">
        <v>82</v>
      </c>
      <c r="AY144" s="20" t="s">
        <v>147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82</v>
      </c>
      <c r="BK144" s="228">
        <f>ROUND(I144*H144,2)</f>
        <v>0</v>
      </c>
      <c r="BL144" s="20" t="s">
        <v>247</v>
      </c>
      <c r="BM144" s="227" t="s">
        <v>1221</v>
      </c>
    </row>
    <row r="145" s="2" customFormat="1">
      <c r="A145" s="41"/>
      <c r="B145" s="42"/>
      <c r="C145" s="43"/>
      <c r="D145" s="229" t="s">
        <v>157</v>
      </c>
      <c r="E145" s="43"/>
      <c r="F145" s="230" t="s">
        <v>1222</v>
      </c>
      <c r="G145" s="43"/>
      <c r="H145" s="43"/>
      <c r="I145" s="231"/>
      <c r="J145" s="43"/>
      <c r="K145" s="43"/>
      <c r="L145" s="47"/>
      <c r="M145" s="232"/>
      <c r="N145" s="23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157</v>
      </c>
      <c r="AU145" s="20" t="s">
        <v>82</v>
      </c>
    </row>
    <row r="146" s="2" customFormat="1" ht="16.5" customHeight="1">
      <c r="A146" s="41"/>
      <c r="B146" s="42"/>
      <c r="C146" s="270" t="s">
        <v>294</v>
      </c>
      <c r="D146" s="270" t="s">
        <v>468</v>
      </c>
      <c r="E146" s="271" t="s">
        <v>1223</v>
      </c>
      <c r="F146" s="272" t="s">
        <v>1224</v>
      </c>
      <c r="G146" s="273" t="s">
        <v>219</v>
      </c>
      <c r="H146" s="274">
        <v>1</v>
      </c>
      <c r="I146" s="275"/>
      <c r="J146" s="276">
        <f>ROUND(I146*H146,2)</f>
        <v>0</v>
      </c>
      <c r="K146" s="272" t="s">
        <v>154</v>
      </c>
      <c r="L146" s="277"/>
      <c r="M146" s="278" t="s">
        <v>19</v>
      </c>
      <c r="N146" s="279" t="s">
        <v>41</v>
      </c>
      <c r="O146" s="87"/>
      <c r="P146" s="225">
        <f>O146*H146</f>
        <v>0</v>
      </c>
      <c r="Q146" s="225">
        <v>0.001</v>
      </c>
      <c r="R146" s="225">
        <f>Q146*H146</f>
        <v>0.001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357</v>
      </c>
      <c r="AT146" s="227" t="s">
        <v>468</v>
      </c>
      <c r="AU146" s="227" t="s">
        <v>82</v>
      </c>
      <c r="AY146" s="20" t="s">
        <v>147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82</v>
      </c>
      <c r="BK146" s="228">
        <f>ROUND(I146*H146,2)</f>
        <v>0</v>
      </c>
      <c r="BL146" s="20" t="s">
        <v>247</v>
      </c>
      <c r="BM146" s="227" t="s">
        <v>1225</v>
      </c>
    </row>
    <row r="147" s="2" customFormat="1" ht="16.5" customHeight="1">
      <c r="A147" s="41"/>
      <c r="B147" s="42"/>
      <c r="C147" s="270" t="s">
        <v>303</v>
      </c>
      <c r="D147" s="270" t="s">
        <v>468</v>
      </c>
      <c r="E147" s="271" t="s">
        <v>1226</v>
      </c>
      <c r="F147" s="272" t="s">
        <v>1227</v>
      </c>
      <c r="G147" s="273" t="s">
        <v>219</v>
      </c>
      <c r="H147" s="274">
        <v>2</v>
      </c>
      <c r="I147" s="275"/>
      <c r="J147" s="276">
        <f>ROUND(I147*H147,2)</f>
        <v>0</v>
      </c>
      <c r="K147" s="272" t="s">
        <v>154</v>
      </c>
      <c r="L147" s="277"/>
      <c r="M147" s="278" t="s">
        <v>19</v>
      </c>
      <c r="N147" s="279" t="s">
        <v>41</v>
      </c>
      <c r="O147" s="87"/>
      <c r="P147" s="225">
        <f>O147*H147</f>
        <v>0</v>
      </c>
      <c r="Q147" s="225">
        <v>0.0012999999999999999</v>
      </c>
      <c r="R147" s="225">
        <f>Q147*H147</f>
        <v>0.0025999999999999999</v>
      </c>
      <c r="S147" s="225">
        <v>0</v>
      </c>
      <c r="T147" s="22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7" t="s">
        <v>357</v>
      </c>
      <c r="AT147" s="227" t="s">
        <v>468</v>
      </c>
      <c r="AU147" s="227" t="s">
        <v>82</v>
      </c>
      <c r="AY147" s="20" t="s">
        <v>147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82</v>
      </c>
      <c r="BK147" s="228">
        <f>ROUND(I147*H147,2)</f>
        <v>0</v>
      </c>
      <c r="BL147" s="20" t="s">
        <v>247</v>
      </c>
      <c r="BM147" s="227" t="s">
        <v>1228</v>
      </c>
    </row>
    <row r="148" s="2" customFormat="1" ht="49.05" customHeight="1">
      <c r="A148" s="41"/>
      <c r="B148" s="42"/>
      <c r="C148" s="216" t="s">
        <v>311</v>
      </c>
      <c r="D148" s="216" t="s">
        <v>150</v>
      </c>
      <c r="E148" s="217" t="s">
        <v>1229</v>
      </c>
      <c r="F148" s="218" t="s">
        <v>1230</v>
      </c>
      <c r="G148" s="219" t="s">
        <v>219</v>
      </c>
      <c r="H148" s="220">
        <v>1</v>
      </c>
      <c r="I148" s="221"/>
      <c r="J148" s="222">
        <f>ROUND(I148*H148,2)</f>
        <v>0</v>
      </c>
      <c r="K148" s="218" t="s">
        <v>1231</v>
      </c>
      <c r="L148" s="47"/>
      <c r="M148" s="223" t="s">
        <v>19</v>
      </c>
      <c r="N148" s="224" t="s">
        <v>41</v>
      </c>
      <c r="O148" s="87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7" t="s">
        <v>429</v>
      </c>
      <c r="AT148" s="227" t="s">
        <v>150</v>
      </c>
      <c r="AU148" s="227" t="s">
        <v>82</v>
      </c>
      <c r="AY148" s="20" t="s">
        <v>147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82</v>
      </c>
      <c r="BK148" s="228">
        <f>ROUND(I148*H148,2)</f>
        <v>0</v>
      </c>
      <c r="BL148" s="20" t="s">
        <v>429</v>
      </c>
      <c r="BM148" s="227" t="s">
        <v>1232</v>
      </c>
    </row>
    <row r="149" s="2" customFormat="1" ht="24.15" customHeight="1">
      <c r="A149" s="41"/>
      <c r="B149" s="42"/>
      <c r="C149" s="216" t="s">
        <v>320</v>
      </c>
      <c r="D149" s="216" t="s">
        <v>150</v>
      </c>
      <c r="E149" s="217" t="s">
        <v>1233</v>
      </c>
      <c r="F149" s="218" t="s">
        <v>1234</v>
      </c>
      <c r="G149" s="219" t="s">
        <v>219</v>
      </c>
      <c r="H149" s="220">
        <v>1</v>
      </c>
      <c r="I149" s="221"/>
      <c r="J149" s="222">
        <f>ROUND(I149*H149,2)</f>
        <v>0</v>
      </c>
      <c r="K149" s="218" t="s">
        <v>1231</v>
      </c>
      <c r="L149" s="47"/>
      <c r="M149" s="223" t="s">
        <v>19</v>
      </c>
      <c r="N149" s="224" t="s">
        <v>41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429</v>
      </c>
      <c r="AT149" s="227" t="s">
        <v>150</v>
      </c>
      <c r="AU149" s="227" t="s">
        <v>82</v>
      </c>
      <c r="AY149" s="20" t="s">
        <v>147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82</v>
      </c>
      <c r="BK149" s="228">
        <f>ROUND(I149*H149,2)</f>
        <v>0</v>
      </c>
      <c r="BL149" s="20" t="s">
        <v>429</v>
      </c>
      <c r="BM149" s="227" t="s">
        <v>1235</v>
      </c>
    </row>
    <row r="150" s="2" customFormat="1" ht="24.15" customHeight="1">
      <c r="A150" s="41"/>
      <c r="B150" s="42"/>
      <c r="C150" s="216" t="s">
        <v>326</v>
      </c>
      <c r="D150" s="216" t="s">
        <v>150</v>
      </c>
      <c r="E150" s="217" t="s">
        <v>1236</v>
      </c>
      <c r="F150" s="218" t="s">
        <v>1237</v>
      </c>
      <c r="G150" s="219" t="s">
        <v>219</v>
      </c>
      <c r="H150" s="220">
        <v>1</v>
      </c>
      <c r="I150" s="221"/>
      <c r="J150" s="222">
        <f>ROUND(I150*H150,2)</f>
        <v>0</v>
      </c>
      <c r="K150" s="218" t="s">
        <v>1231</v>
      </c>
      <c r="L150" s="47"/>
      <c r="M150" s="223" t="s">
        <v>19</v>
      </c>
      <c r="N150" s="224" t="s">
        <v>41</v>
      </c>
      <c r="O150" s="87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7" t="s">
        <v>429</v>
      </c>
      <c r="AT150" s="227" t="s">
        <v>150</v>
      </c>
      <c r="AU150" s="227" t="s">
        <v>82</v>
      </c>
      <c r="AY150" s="20" t="s">
        <v>147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82</v>
      </c>
      <c r="BK150" s="228">
        <f>ROUND(I150*H150,2)</f>
        <v>0</v>
      </c>
      <c r="BL150" s="20" t="s">
        <v>429</v>
      </c>
      <c r="BM150" s="227" t="s">
        <v>1238</v>
      </c>
    </row>
    <row r="151" s="2" customFormat="1" ht="24.15" customHeight="1">
      <c r="A151" s="41"/>
      <c r="B151" s="42"/>
      <c r="C151" s="216" t="s">
        <v>334</v>
      </c>
      <c r="D151" s="216" t="s">
        <v>150</v>
      </c>
      <c r="E151" s="217" t="s">
        <v>1239</v>
      </c>
      <c r="F151" s="218" t="s">
        <v>1240</v>
      </c>
      <c r="G151" s="219" t="s">
        <v>428</v>
      </c>
      <c r="H151" s="220">
        <v>2</v>
      </c>
      <c r="I151" s="221"/>
      <c r="J151" s="222">
        <f>ROUND(I151*H151,2)</f>
        <v>0</v>
      </c>
      <c r="K151" s="218" t="s">
        <v>1231</v>
      </c>
      <c r="L151" s="47"/>
      <c r="M151" s="223" t="s">
        <v>19</v>
      </c>
      <c r="N151" s="224" t="s">
        <v>41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429</v>
      </c>
      <c r="AT151" s="227" t="s">
        <v>150</v>
      </c>
      <c r="AU151" s="227" t="s">
        <v>82</v>
      </c>
      <c r="AY151" s="20" t="s">
        <v>147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82</v>
      </c>
      <c r="BK151" s="228">
        <f>ROUND(I151*H151,2)</f>
        <v>0</v>
      </c>
      <c r="BL151" s="20" t="s">
        <v>429</v>
      </c>
      <c r="BM151" s="227" t="s">
        <v>1241</v>
      </c>
    </row>
    <row r="152" s="2" customFormat="1" ht="24.15" customHeight="1">
      <c r="A152" s="41"/>
      <c r="B152" s="42"/>
      <c r="C152" s="216" t="s">
        <v>341</v>
      </c>
      <c r="D152" s="216" t="s">
        <v>150</v>
      </c>
      <c r="E152" s="217" t="s">
        <v>1242</v>
      </c>
      <c r="F152" s="218" t="s">
        <v>1243</v>
      </c>
      <c r="G152" s="219" t="s">
        <v>428</v>
      </c>
      <c r="H152" s="220">
        <v>2</v>
      </c>
      <c r="I152" s="221"/>
      <c r="J152" s="222">
        <f>ROUND(I152*H152,2)</f>
        <v>0</v>
      </c>
      <c r="K152" s="218" t="s">
        <v>1231</v>
      </c>
      <c r="L152" s="47"/>
      <c r="M152" s="223" t="s">
        <v>19</v>
      </c>
      <c r="N152" s="224" t="s">
        <v>41</v>
      </c>
      <c r="O152" s="87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7" t="s">
        <v>429</v>
      </c>
      <c r="AT152" s="227" t="s">
        <v>150</v>
      </c>
      <c r="AU152" s="227" t="s">
        <v>82</v>
      </c>
      <c r="AY152" s="20" t="s">
        <v>147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82</v>
      </c>
      <c r="BK152" s="228">
        <f>ROUND(I152*H152,2)</f>
        <v>0</v>
      </c>
      <c r="BL152" s="20" t="s">
        <v>429</v>
      </c>
      <c r="BM152" s="227" t="s">
        <v>1244</v>
      </c>
    </row>
    <row r="153" s="2" customFormat="1" ht="37.8" customHeight="1">
      <c r="A153" s="41"/>
      <c r="B153" s="42"/>
      <c r="C153" s="216" t="s">
        <v>350</v>
      </c>
      <c r="D153" s="216" t="s">
        <v>150</v>
      </c>
      <c r="E153" s="217" t="s">
        <v>1245</v>
      </c>
      <c r="F153" s="218" t="s">
        <v>1246</v>
      </c>
      <c r="G153" s="219" t="s">
        <v>219</v>
      </c>
      <c r="H153" s="220">
        <v>1</v>
      </c>
      <c r="I153" s="221"/>
      <c r="J153" s="222">
        <f>ROUND(I153*H153,2)</f>
        <v>0</v>
      </c>
      <c r="K153" s="218" t="s">
        <v>1231</v>
      </c>
      <c r="L153" s="47"/>
      <c r="M153" s="223" t="s">
        <v>19</v>
      </c>
      <c r="N153" s="224" t="s">
        <v>41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429</v>
      </c>
      <c r="AT153" s="227" t="s">
        <v>150</v>
      </c>
      <c r="AU153" s="227" t="s">
        <v>82</v>
      </c>
      <c r="AY153" s="20" t="s">
        <v>147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82</v>
      </c>
      <c r="BK153" s="228">
        <f>ROUND(I153*H153,2)</f>
        <v>0</v>
      </c>
      <c r="BL153" s="20" t="s">
        <v>429</v>
      </c>
      <c r="BM153" s="227" t="s">
        <v>1247</v>
      </c>
    </row>
    <row r="154" s="2" customFormat="1" ht="33" customHeight="1">
      <c r="A154" s="41"/>
      <c r="B154" s="42"/>
      <c r="C154" s="216" t="s">
        <v>357</v>
      </c>
      <c r="D154" s="216" t="s">
        <v>150</v>
      </c>
      <c r="E154" s="217" t="s">
        <v>1002</v>
      </c>
      <c r="F154" s="218" t="s">
        <v>1003</v>
      </c>
      <c r="G154" s="219" t="s">
        <v>265</v>
      </c>
      <c r="H154" s="220">
        <v>0.010999999999999999</v>
      </c>
      <c r="I154" s="221"/>
      <c r="J154" s="222">
        <f>ROUND(I154*H154,2)</f>
        <v>0</v>
      </c>
      <c r="K154" s="218" t="s">
        <v>154</v>
      </c>
      <c r="L154" s="47"/>
      <c r="M154" s="223" t="s">
        <v>19</v>
      </c>
      <c r="N154" s="224" t="s">
        <v>41</v>
      </c>
      <c r="O154" s="87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7" t="s">
        <v>155</v>
      </c>
      <c r="AT154" s="227" t="s">
        <v>150</v>
      </c>
      <c r="AU154" s="227" t="s">
        <v>82</v>
      </c>
      <c r="AY154" s="20" t="s">
        <v>147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82</v>
      </c>
      <c r="BK154" s="228">
        <f>ROUND(I154*H154,2)</f>
        <v>0</v>
      </c>
      <c r="BL154" s="20" t="s">
        <v>155</v>
      </c>
      <c r="BM154" s="227" t="s">
        <v>1248</v>
      </c>
    </row>
    <row r="155" s="2" customFormat="1">
      <c r="A155" s="41"/>
      <c r="B155" s="42"/>
      <c r="C155" s="43"/>
      <c r="D155" s="229" t="s">
        <v>157</v>
      </c>
      <c r="E155" s="43"/>
      <c r="F155" s="230" t="s">
        <v>1005</v>
      </c>
      <c r="G155" s="43"/>
      <c r="H155" s="43"/>
      <c r="I155" s="231"/>
      <c r="J155" s="43"/>
      <c r="K155" s="43"/>
      <c r="L155" s="47"/>
      <c r="M155" s="232"/>
      <c r="N155" s="23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157</v>
      </c>
      <c r="AU155" s="20" t="s">
        <v>82</v>
      </c>
    </row>
    <row r="156" s="12" customFormat="1" ht="25.92" customHeight="1">
      <c r="A156" s="12"/>
      <c r="B156" s="200"/>
      <c r="C156" s="201"/>
      <c r="D156" s="202" t="s">
        <v>68</v>
      </c>
      <c r="E156" s="203" t="s">
        <v>468</v>
      </c>
      <c r="F156" s="203" t="s">
        <v>1249</v>
      </c>
      <c r="G156" s="201"/>
      <c r="H156" s="201"/>
      <c r="I156" s="204"/>
      <c r="J156" s="205">
        <f>BK156</f>
        <v>0</v>
      </c>
      <c r="K156" s="201"/>
      <c r="L156" s="206"/>
      <c r="M156" s="207"/>
      <c r="N156" s="208"/>
      <c r="O156" s="208"/>
      <c r="P156" s="209">
        <f>P157</f>
        <v>0</v>
      </c>
      <c r="Q156" s="208"/>
      <c r="R156" s="209">
        <f>R157</f>
        <v>0</v>
      </c>
      <c r="S156" s="208"/>
      <c r="T156" s="21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103</v>
      </c>
      <c r="AT156" s="212" t="s">
        <v>68</v>
      </c>
      <c r="AU156" s="212" t="s">
        <v>69</v>
      </c>
      <c r="AY156" s="211" t="s">
        <v>147</v>
      </c>
      <c r="BK156" s="213">
        <f>BK157</f>
        <v>0</v>
      </c>
    </row>
    <row r="157" s="12" customFormat="1" ht="22.8" customHeight="1">
      <c r="A157" s="12"/>
      <c r="B157" s="200"/>
      <c r="C157" s="201"/>
      <c r="D157" s="202" t="s">
        <v>68</v>
      </c>
      <c r="E157" s="214" t="s">
        <v>1250</v>
      </c>
      <c r="F157" s="214" t="s">
        <v>1251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SUM(P158:P159)</f>
        <v>0</v>
      </c>
      <c r="Q157" s="208"/>
      <c r="R157" s="209">
        <f>SUM(R158:R159)</f>
        <v>0</v>
      </c>
      <c r="S157" s="208"/>
      <c r="T157" s="21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103</v>
      </c>
      <c r="AT157" s="212" t="s">
        <v>68</v>
      </c>
      <c r="AU157" s="212" t="s">
        <v>76</v>
      </c>
      <c r="AY157" s="211" t="s">
        <v>147</v>
      </c>
      <c r="BK157" s="213">
        <f>SUM(BK158:BK159)</f>
        <v>0</v>
      </c>
    </row>
    <row r="158" s="2" customFormat="1" ht="24.15" customHeight="1">
      <c r="A158" s="41"/>
      <c r="B158" s="42"/>
      <c r="C158" s="216" t="s">
        <v>363</v>
      </c>
      <c r="D158" s="216" t="s">
        <v>150</v>
      </c>
      <c r="E158" s="217" t="s">
        <v>1252</v>
      </c>
      <c r="F158" s="218" t="s">
        <v>1253</v>
      </c>
      <c r="G158" s="219" t="s">
        <v>1254</v>
      </c>
      <c r="H158" s="220">
        <v>1</v>
      </c>
      <c r="I158" s="221"/>
      <c r="J158" s="222">
        <f>ROUND(I158*H158,2)</f>
        <v>0</v>
      </c>
      <c r="K158" s="218" t="s">
        <v>154</v>
      </c>
      <c r="L158" s="47"/>
      <c r="M158" s="223" t="s">
        <v>19</v>
      </c>
      <c r="N158" s="224" t="s">
        <v>41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780</v>
      </c>
      <c r="AT158" s="227" t="s">
        <v>150</v>
      </c>
      <c r="AU158" s="227" t="s">
        <v>82</v>
      </c>
      <c r="AY158" s="20" t="s">
        <v>147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82</v>
      </c>
      <c r="BK158" s="228">
        <f>ROUND(I158*H158,2)</f>
        <v>0</v>
      </c>
      <c r="BL158" s="20" t="s">
        <v>780</v>
      </c>
      <c r="BM158" s="227" t="s">
        <v>1255</v>
      </c>
    </row>
    <row r="159" s="2" customFormat="1">
      <c r="A159" s="41"/>
      <c r="B159" s="42"/>
      <c r="C159" s="43"/>
      <c r="D159" s="229" t="s">
        <v>157</v>
      </c>
      <c r="E159" s="43"/>
      <c r="F159" s="230" t="s">
        <v>1256</v>
      </c>
      <c r="G159" s="43"/>
      <c r="H159" s="43"/>
      <c r="I159" s="231"/>
      <c r="J159" s="43"/>
      <c r="K159" s="43"/>
      <c r="L159" s="47"/>
      <c r="M159" s="291"/>
      <c r="N159" s="292"/>
      <c r="O159" s="293"/>
      <c r="P159" s="293"/>
      <c r="Q159" s="293"/>
      <c r="R159" s="293"/>
      <c r="S159" s="293"/>
      <c r="T159" s="294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157</v>
      </c>
      <c r="AU159" s="20" t="s">
        <v>82</v>
      </c>
    </row>
    <row r="160" s="2" customFormat="1" ht="6.96" customHeight="1">
      <c r="A160" s="41"/>
      <c r="B160" s="62"/>
      <c r="C160" s="63"/>
      <c r="D160" s="63"/>
      <c r="E160" s="63"/>
      <c r="F160" s="63"/>
      <c r="G160" s="63"/>
      <c r="H160" s="63"/>
      <c r="I160" s="63"/>
      <c r="J160" s="63"/>
      <c r="K160" s="63"/>
      <c r="L160" s="47"/>
      <c r="M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</row>
  </sheetData>
  <sheetProtection sheet="1" autoFilter="0" formatColumns="0" formatRows="0" objects="1" scenarios="1" spinCount="100000" saltValue="Irj6uOdsvnGAB7yC8zhKQRffmcB+dlvhn6qilTbPjhjEtVKkRN4omnXtAUVqIlPBVTeuYat578e0w6GmK1TftA==" hashValue="HOhu3zxVyjCM567Dilet0P3XAzxr6GwHIr7FQq5rlwagn4w+th4IvVQP0ynz16JAY8RVphLL3jyiJjhoJDyhzw==" algorithmName="SHA-512" password="CC35"/>
  <autoFilter ref="C88:K1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032803000"/>
    <hyperlink ref="F95" r:id="rId2" display="https://podminky.urs.cz/item/CS_URS_2025_01/039103000"/>
    <hyperlink ref="F97" r:id="rId3" display="https://podminky.urs.cz/item/CS_URS_2025_01/045303000"/>
    <hyperlink ref="F99" r:id="rId4" display="https://podminky.urs.cz/item/CS_URS_2025_01/741112001"/>
    <hyperlink ref="F102" r:id="rId5" display="https://podminky.urs.cz/item/CS_URS_2025_01/741112001"/>
    <hyperlink ref="F105" r:id="rId6" display="https://podminky.urs.cz/item/CS_URS_2025_01/741120101"/>
    <hyperlink ref="F107" r:id="rId7" display="https://podminky.urs.cz/item/CS_URS_2025_01/741122011"/>
    <hyperlink ref="F113" r:id="rId8" display="https://podminky.urs.cz/item/CS_URS_2025_01/741122015"/>
    <hyperlink ref="F123" r:id="rId9" display="https://podminky.urs.cz/item/CS_URS_2025_01/741122016"/>
    <hyperlink ref="F130" r:id="rId10" display="https://podminky.urs.cz/item/CS_URS_2025_01/741122024"/>
    <hyperlink ref="F132" r:id="rId11" display="https://podminky.urs.cz/item/CS_URS_2025_01/741130001"/>
    <hyperlink ref="F134" r:id="rId12" display="https://podminky.urs.cz/item/CS_URS_2025_01/741310001"/>
    <hyperlink ref="F141" r:id="rId13" display="https://podminky.urs.cz/item/CS_URS_2025_01/741313072"/>
    <hyperlink ref="F145" r:id="rId14" display="https://podminky.urs.cz/item/CS_URS_2025_01/741372022"/>
    <hyperlink ref="F155" r:id="rId15" display="https://podminky.urs.cz/item/CS_URS_2025_01/998018001"/>
    <hyperlink ref="F159" r:id="rId16" display="https://podminky.urs.cz/item/CS_URS_2025_01/580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76</v>
      </c>
    </row>
    <row r="4" s="1" customFormat="1" ht="24.96" customHeight="1">
      <c r="B4" s="23"/>
      <c r="D4" s="144" t="s">
        <v>108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Vlkaneč - výpravní budova č. pop. 45 - Schodiště</v>
      </c>
      <c r="F7" s="146"/>
      <c r="G7" s="146"/>
      <c r="H7" s="146"/>
      <c r="L7" s="23"/>
    </row>
    <row r="8">
      <c r="B8" s="23"/>
      <c r="D8" s="146" t="s">
        <v>109</v>
      </c>
      <c r="L8" s="23"/>
    </row>
    <row r="9" s="1" customFormat="1" ht="16.5" customHeight="1">
      <c r="B9" s="23"/>
      <c r="E9" s="147" t="s">
        <v>1120</v>
      </c>
      <c r="F9" s="1"/>
      <c r="G9" s="1"/>
      <c r="H9" s="1"/>
      <c r="L9" s="23"/>
    </row>
    <row r="10" s="1" customFormat="1" ht="12" customHeight="1">
      <c r="B10" s="23"/>
      <c r="D10" s="146" t="s">
        <v>111</v>
      </c>
      <c r="L10" s="23"/>
    </row>
    <row r="11" s="2" customFormat="1" ht="16.5" customHeight="1">
      <c r="A11" s="41"/>
      <c r="B11" s="47"/>
      <c r="C11" s="41"/>
      <c r="D11" s="41"/>
      <c r="E11" s="159" t="s">
        <v>1121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1257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1258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12. 5. 2025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22</v>
      </c>
      <c r="F19" s="41"/>
      <c r="G19" s="41"/>
      <c r="H19" s="41"/>
      <c r="I19" s="146" t="s">
        <v>27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28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27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30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22</v>
      </c>
      <c r="F25" s="41"/>
      <c r="G25" s="41"/>
      <c r="H25" s="41"/>
      <c r="I25" s="146" t="s">
        <v>27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32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22</v>
      </c>
      <c r="F28" s="41"/>
      <c r="G28" s="41"/>
      <c r="H28" s="41"/>
      <c r="I28" s="146" t="s">
        <v>27</v>
      </c>
      <c r="J28" s="136" t="s">
        <v>19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33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35</v>
      </c>
      <c r="E34" s="41"/>
      <c r="F34" s="41"/>
      <c r="G34" s="41"/>
      <c r="H34" s="41"/>
      <c r="I34" s="41"/>
      <c r="J34" s="157">
        <f>ROUND(J93,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37</v>
      </c>
      <c r="G36" s="41"/>
      <c r="H36" s="41"/>
      <c r="I36" s="158" t="s">
        <v>36</v>
      </c>
      <c r="J36" s="158" t="s">
        <v>38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39</v>
      </c>
      <c r="E37" s="146" t="s">
        <v>40</v>
      </c>
      <c r="F37" s="160">
        <f>ROUND((SUM(BE93:BE103)),  2)</f>
        <v>0</v>
      </c>
      <c r="G37" s="41"/>
      <c r="H37" s="41"/>
      <c r="I37" s="161">
        <v>0.20999999999999999</v>
      </c>
      <c r="J37" s="160">
        <f>ROUND(((SUM(BE93:BE103))*I37),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41</v>
      </c>
      <c r="F38" s="160">
        <f>ROUND((SUM(BF93:BF103)),  2)</f>
        <v>0</v>
      </c>
      <c r="G38" s="41"/>
      <c r="H38" s="41"/>
      <c r="I38" s="161">
        <v>0.12</v>
      </c>
      <c r="J38" s="160">
        <f>ROUND(((SUM(BF93:BF103))*I38),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42</v>
      </c>
      <c r="F39" s="160">
        <f>ROUND((SUM(BG93:BG103)),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43</v>
      </c>
      <c r="F40" s="160">
        <f>ROUND((SUM(BH93:BH103)),  2)</f>
        <v>0</v>
      </c>
      <c r="G40" s="41"/>
      <c r="H40" s="41"/>
      <c r="I40" s="161">
        <v>0.12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44</v>
      </c>
      <c r="F41" s="160">
        <f>ROUND((SUM(BI93:BI103)),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45</v>
      </c>
      <c r="E43" s="164"/>
      <c r="F43" s="164"/>
      <c r="G43" s="165" t="s">
        <v>46</v>
      </c>
      <c r="H43" s="166" t="s">
        <v>47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113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Vlkaneč - výpravní budova č. pop. 45 - Schodiště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109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1120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111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300" t="s">
        <v>1121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1257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SO 07.2.2 - rozváděč SP SO 02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</v>
      </c>
      <c r="G60" s="43"/>
      <c r="H60" s="43"/>
      <c r="I60" s="35" t="s">
        <v>23</v>
      </c>
      <c r="J60" s="75" t="str">
        <f>IF(J16="","",J16)</f>
        <v>12. 5. 2025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</v>
      </c>
      <c r="G62" s="43"/>
      <c r="H62" s="43"/>
      <c r="I62" s="35" t="s">
        <v>30</v>
      </c>
      <c r="J62" s="39" t="str">
        <f>E25</f>
        <v xml:space="preserve"> 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28</v>
      </c>
      <c r="D63" s="43"/>
      <c r="E63" s="43"/>
      <c r="F63" s="30" t="str">
        <f>IF(E22="","",E22)</f>
        <v>Vyplň údaj</v>
      </c>
      <c r="G63" s="43"/>
      <c r="H63" s="43"/>
      <c r="I63" s="35" t="s">
        <v>32</v>
      </c>
      <c r="J63" s="39" t="str">
        <f>E28</f>
        <v xml:space="preserve"> 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114</v>
      </c>
      <c r="D65" s="175"/>
      <c r="E65" s="175"/>
      <c r="F65" s="175"/>
      <c r="G65" s="175"/>
      <c r="H65" s="175"/>
      <c r="I65" s="175"/>
      <c r="J65" s="176" t="s">
        <v>115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67</v>
      </c>
      <c r="D67" s="43"/>
      <c r="E67" s="43"/>
      <c r="F67" s="43"/>
      <c r="G67" s="43"/>
      <c r="H67" s="43"/>
      <c r="I67" s="43"/>
      <c r="J67" s="105">
        <f>J93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116</v>
      </c>
    </row>
    <row r="68" s="9" customFormat="1" ht="24.96" customHeight="1">
      <c r="A68" s="9"/>
      <c r="B68" s="178"/>
      <c r="C68" s="179"/>
      <c r="D68" s="180" t="s">
        <v>120</v>
      </c>
      <c r="E68" s="181"/>
      <c r="F68" s="181"/>
      <c r="G68" s="181"/>
      <c r="H68" s="181"/>
      <c r="I68" s="181"/>
      <c r="J68" s="182">
        <f>J98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1122</v>
      </c>
      <c r="E69" s="186"/>
      <c r="F69" s="186"/>
      <c r="G69" s="186"/>
      <c r="H69" s="186"/>
      <c r="I69" s="186"/>
      <c r="J69" s="187">
        <f>J99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132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Vlkaneč - výpravní budova č. pop. 45 - Schodiště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109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1" customFormat="1" ht="16.5" customHeight="1">
      <c r="B81" s="24"/>
      <c r="C81" s="25"/>
      <c r="D81" s="25"/>
      <c r="E81" s="173" t="s">
        <v>1120</v>
      </c>
      <c r="F81" s="25"/>
      <c r="G81" s="25"/>
      <c r="H81" s="25"/>
      <c r="I81" s="25"/>
      <c r="J81" s="25"/>
      <c r="K81" s="25"/>
      <c r="L81" s="23"/>
    </row>
    <row r="82" s="1" customFormat="1" ht="12" customHeight="1">
      <c r="B82" s="24"/>
      <c r="C82" s="35" t="s">
        <v>111</v>
      </c>
      <c r="D82" s="25"/>
      <c r="E82" s="25"/>
      <c r="F82" s="25"/>
      <c r="G82" s="25"/>
      <c r="H82" s="25"/>
      <c r="I82" s="25"/>
      <c r="J82" s="25"/>
      <c r="K82" s="25"/>
      <c r="L82" s="23"/>
    </row>
    <row r="83" s="2" customFormat="1" ht="16.5" customHeight="1">
      <c r="A83" s="41"/>
      <c r="B83" s="42"/>
      <c r="C83" s="43"/>
      <c r="D83" s="43"/>
      <c r="E83" s="300" t="s">
        <v>1121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1257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E13</f>
        <v>SO 07.2.2 - rozváděč SP SO 02</v>
      </c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F16</f>
        <v xml:space="preserve"> </v>
      </c>
      <c r="G87" s="43"/>
      <c r="H87" s="43"/>
      <c r="I87" s="35" t="s">
        <v>23</v>
      </c>
      <c r="J87" s="75" t="str">
        <f>IF(J16="","",J16)</f>
        <v>12. 5. 2025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E19</f>
        <v xml:space="preserve"> </v>
      </c>
      <c r="G89" s="43"/>
      <c r="H89" s="43"/>
      <c r="I89" s="35" t="s">
        <v>30</v>
      </c>
      <c r="J89" s="39" t="str">
        <f>E25</f>
        <v xml:space="preserve"> 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28</v>
      </c>
      <c r="D90" s="43"/>
      <c r="E90" s="43"/>
      <c r="F90" s="30" t="str">
        <f>IF(E22="","",E22)</f>
        <v>Vyplň údaj</v>
      </c>
      <c r="G90" s="43"/>
      <c r="H90" s="43"/>
      <c r="I90" s="35" t="s">
        <v>32</v>
      </c>
      <c r="J90" s="39" t="str">
        <f>E28</f>
        <v xml:space="preserve"> 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9"/>
      <c r="B92" s="190"/>
      <c r="C92" s="191" t="s">
        <v>133</v>
      </c>
      <c r="D92" s="192" t="s">
        <v>54</v>
      </c>
      <c r="E92" s="192" t="s">
        <v>50</v>
      </c>
      <c r="F92" s="192" t="s">
        <v>51</v>
      </c>
      <c r="G92" s="192" t="s">
        <v>134</v>
      </c>
      <c r="H92" s="192" t="s">
        <v>135</v>
      </c>
      <c r="I92" s="192" t="s">
        <v>136</v>
      </c>
      <c r="J92" s="192" t="s">
        <v>115</v>
      </c>
      <c r="K92" s="193" t="s">
        <v>137</v>
      </c>
      <c r="L92" s="194"/>
      <c r="M92" s="95" t="s">
        <v>19</v>
      </c>
      <c r="N92" s="96" t="s">
        <v>39</v>
      </c>
      <c r="O92" s="96" t="s">
        <v>138</v>
      </c>
      <c r="P92" s="96" t="s">
        <v>139</v>
      </c>
      <c r="Q92" s="96" t="s">
        <v>140</v>
      </c>
      <c r="R92" s="96" t="s">
        <v>141</v>
      </c>
      <c r="S92" s="96" t="s">
        <v>142</v>
      </c>
      <c r="T92" s="97" t="s">
        <v>143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1"/>
      <c r="B93" s="42"/>
      <c r="C93" s="102" t="s">
        <v>144</v>
      </c>
      <c r="D93" s="43"/>
      <c r="E93" s="43"/>
      <c r="F93" s="43"/>
      <c r="G93" s="43"/>
      <c r="H93" s="43"/>
      <c r="I93" s="43"/>
      <c r="J93" s="195">
        <f>BK93</f>
        <v>0</v>
      </c>
      <c r="K93" s="43"/>
      <c r="L93" s="47"/>
      <c r="M93" s="98"/>
      <c r="N93" s="196"/>
      <c r="O93" s="99"/>
      <c r="P93" s="197">
        <f>P94+SUM(P95:P98)</f>
        <v>0</v>
      </c>
      <c r="Q93" s="99"/>
      <c r="R93" s="197">
        <f>R94+SUM(R95:R98)</f>
        <v>0.00055999999999999995</v>
      </c>
      <c r="S93" s="99"/>
      <c r="T93" s="198">
        <f>T94+SUM(T95:T98)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68</v>
      </c>
      <c r="AU93" s="20" t="s">
        <v>116</v>
      </c>
      <c r="BK93" s="199">
        <f>BK94+SUM(BK95:BK98)</f>
        <v>0</v>
      </c>
    </row>
    <row r="94" s="2" customFormat="1" ht="16.5" customHeight="1">
      <c r="A94" s="41"/>
      <c r="B94" s="42"/>
      <c r="C94" s="270" t="s">
        <v>76</v>
      </c>
      <c r="D94" s="270" t="s">
        <v>468</v>
      </c>
      <c r="E94" s="271" t="s">
        <v>1259</v>
      </c>
      <c r="F94" s="272" t="s">
        <v>1260</v>
      </c>
      <c r="G94" s="273" t="s">
        <v>219</v>
      </c>
      <c r="H94" s="274">
        <v>1</v>
      </c>
      <c r="I94" s="275"/>
      <c r="J94" s="276">
        <f>ROUND(I94*H94,2)</f>
        <v>0</v>
      </c>
      <c r="K94" s="272" t="s">
        <v>19</v>
      </c>
      <c r="L94" s="277"/>
      <c r="M94" s="278" t="s">
        <v>19</v>
      </c>
      <c r="N94" s="279" t="s">
        <v>41</v>
      </c>
      <c r="O94" s="87"/>
      <c r="P94" s="225">
        <f>O94*H94</f>
        <v>0</v>
      </c>
      <c r="Q94" s="225">
        <v>0.00027999999999999998</v>
      </c>
      <c r="R94" s="225">
        <f>Q94*H94</f>
        <v>0.00027999999999999998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200</v>
      </c>
      <c r="AT94" s="227" t="s">
        <v>468</v>
      </c>
      <c r="AU94" s="227" t="s">
        <v>69</v>
      </c>
      <c r="AY94" s="20" t="s">
        <v>147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82</v>
      </c>
      <c r="BK94" s="228">
        <f>ROUND(I94*H94,2)</f>
        <v>0</v>
      </c>
      <c r="BL94" s="20" t="s">
        <v>155</v>
      </c>
      <c r="BM94" s="227" t="s">
        <v>1261</v>
      </c>
    </row>
    <row r="95" s="2" customFormat="1">
      <c r="A95" s="41"/>
      <c r="B95" s="42"/>
      <c r="C95" s="43"/>
      <c r="D95" s="236" t="s">
        <v>1207</v>
      </c>
      <c r="E95" s="43"/>
      <c r="F95" s="299" t="s">
        <v>1262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1207</v>
      </c>
      <c r="AU95" s="20" t="s">
        <v>69</v>
      </c>
    </row>
    <row r="96" s="2" customFormat="1" ht="16.5" customHeight="1">
      <c r="A96" s="41"/>
      <c r="B96" s="42"/>
      <c r="C96" s="270" t="s">
        <v>82</v>
      </c>
      <c r="D96" s="270" t="s">
        <v>468</v>
      </c>
      <c r="E96" s="271" t="s">
        <v>1263</v>
      </c>
      <c r="F96" s="272" t="s">
        <v>1264</v>
      </c>
      <c r="G96" s="273" t="s">
        <v>219</v>
      </c>
      <c r="H96" s="274">
        <v>1</v>
      </c>
      <c r="I96" s="275"/>
      <c r="J96" s="276">
        <f>ROUND(I96*H96,2)</f>
        <v>0</v>
      </c>
      <c r="K96" s="272" t="s">
        <v>19</v>
      </c>
      <c r="L96" s="277"/>
      <c r="M96" s="278" t="s">
        <v>19</v>
      </c>
      <c r="N96" s="279" t="s">
        <v>41</v>
      </c>
      <c r="O96" s="87"/>
      <c r="P96" s="225">
        <f>O96*H96</f>
        <v>0</v>
      </c>
      <c r="Q96" s="225">
        <v>0.00027999999999999998</v>
      </c>
      <c r="R96" s="225">
        <f>Q96*H96</f>
        <v>0.00027999999999999998</v>
      </c>
      <c r="S96" s="225">
        <v>0</v>
      </c>
      <c r="T96" s="22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200</v>
      </c>
      <c r="AT96" s="227" t="s">
        <v>468</v>
      </c>
      <c r="AU96" s="227" t="s">
        <v>69</v>
      </c>
      <c r="AY96" s="20" t="s">
        <v>147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82</v>
      </c>
      <c r="BK96" s="228">
        <f>ROUND(I96*H96,2)</f>
        <v>0</v>
      </c>
      <c r="BL96" s="20" t="s">
        <v>155</v>
      </c>
      <c r="BM96" s="227" t="s">
        <v>1265</v>
      </c>
    </row>
    <row r="97" s="2" customFormat="1">
      <c r="A97" s="41"/>
      <c r="B97" s="42"/>
      <c r="C97" s="43"/>
      <c r="D97" s="236" t="s">
        <v>1207</v>
      </c>
      <c r="E97" s="43"/>
      <c r="F97" s="299" t="s">
        <v>1266</v>
      </c>
      <c r="G97" s="43"/>
      <c r="H97" s="43"/>
      <c r="I97" s="231"/>
      <c r="J97" s="43"/>
      <c r="K97" s="43"/>
      <c r="L97" s="47"/>
      <c r="M97" s="232"/>
      <c r="N97" s="233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1207</v>
      </c>
      <c r="AU97" s="20" t="s">
        <v>69</v>
      </c>
    </row>
    <row r="98" s="12" customFormat="1" ht="25.92" customHeight="1">
      <c r="A98" s="12"/>
      <c r="B98" s="200"/>
      <c r="C98" s="201"/>
      <c r="D98" s="202" t="s">
        <v>68</v>
      </c>
      <c r="E98" s="203" t="s">
        <v>299</v>
      </c>
      <c r="F98" s="203" t="s">
        <v>300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</f>
        <v>0</v>
      </c>
      <c r="Q98" s="208"/>
      <c r="R98" s="209">
        <f>R99</f>
        <v>0</v>
      </c>
      <c r="S98" s="208"/>
      <c r="T98" s="210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82</v>
      </c>
      <c r="AT98" s="212" t="s">
        <v>68</v>
      </c>
      <c r="AU98" s="212" t="s">
        <v>69</v>
      </c>
      <c r="AY98" s="211" t="s">
        <v>147</v>
      </c>
      <c r="BK98" s="213">
        <f>BK99</f>
        <v>0</v>
      </c>
    </row>
    <row r="99" s="12" customFormat="1" ht="22.8" customHeight="1">
      <c r="A99" s="12"/>
      <c r="B99" s="200"/>
      <c r="C99" s="201"/>
      <c r="D99" s="202" t="s">
        <v>68</v>
      </c>
      <c r="E99" s="214" t="s">
        <v>1125</v>
      </c>
      <c r="F99" s="214" t="s">
        <v>1126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SUM(P100:P103)</f>
        <v>0</v>
      </c>
      <c r="Q99" s="208"/>
      <c r="R99" s="209">
        <f>SUM(R100:R103)</f>
        <v>0</v>
      </c>
      <c r="S99" s="208"/>
      <c r="T99" s="210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82</v>
      </c>
      <c r="AT99" s="212" t="s">
        <v>68</v>
      </c>
      <c r="AU99" s="212" t="s">
        <v>76</v>
      </c>
      <c r="AY99" s="211" t="s">
        <v>147</v>
      </c>
      <c r="BK99" s="213">
        <f>SUM(BK100:BK103)</f>
        <v>0</v>
      </c>
    </row>
    <row r="100" s="2" customFormat="1" ht="21.75" customHeight="1">
      <c r="A100" s="41"/>
      <c r="B100" s="42"/>
      <c r="C100" s="216" t="s">
        <v>103</v>
      </c>
      <c r="D100" s="216" t="s">
        <v>150</v>
      </c>
      <c r="E100" s="217" t="s">
        <v>1193</v>
      </c>
      <c r="F100" s="218" t="s">
        <v>1194</v>
      </c>
      <c r="G100" s="219" t="s">
        <v>219</v>
      </c>
      <c r="H100" s="220">
        <v>2</v>
      </c>
      <c r="I100" s="221"/>
      <c r="J100" s="222">
        <f>ROUND(I100*H100,2)</f>
        <v>0</v>
      </c>
      <c r="K100" s="218" t="s">
        <v>154</v>
      </c>
      <c r="L100" s="47"/>
      <c r="M100" s="223" t="s">
        <v>19</v>
      </c>
      <c r="N100" s="224" t="s">
        <v>41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247</v>
      </c>
      <c r="AT100" s="227" t="s">
        <v>150</v>
      </c>
      <c r="AU100" s="227" t="s">
        <v>82</v>
      </c>
      <c r="AY100" s="20" t="s">
        <v>147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82</v>
      </c>
      <c r="BK100" s="228">
        <f>ROUND(I100*H100,2)</f>
        <v>0</v>
      </c>
      <c r="BL100" s="20" t="s">
        <v>247</v>
      </c>
      <c r="BM100" s="227" t="s">
        <v>1267</v>
      </c>
    </row>
    <row r="101" s="2" customFormat="1">
      <c r="A101" s="41"/>
      <c r="B101" s="42"/>
      <c r="C101" s="43"/>
      <c r="D101" s="229" t="s">
        <v>157</v>
      </c>
      <c r="E101" s="43"/>
      <c r="F101" s="230" t="s">
        <v>1196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82</v>
      </c>
    </row>
    <row r="102" s="2" customFormat="1" ht="16.5" customHeight="1">
      <c r="A102" s="41"/>
      <c r="B102" s="42"/>
      <c r="C102" s="216" t="s">
        <v>155</v>
      </c>
      <c r="D102" s="216" t="s">
        <v>150</v>
      </c>
      <c r="E102" s="217" t="s">
        <v>1268</v>
      </c>
      <c r="F102" s="218" t="s">
        <v>1269</v>
      </c>
      <c r="G102" s="219" t="s">
        <v>219</v>
      </c>
      <c r="H102" s="220">
        <v>2</v>
      </c>
      <c r="I102" s="221"/>
      <c r="J102" s="222">
        <f>ROUND(I102*H102,2)</f>
        <v>0</v>
      </c>
      <c r="K102" s="218" t="s">
        <v>154</v>
      </c>
      <c r="L102" s="47"/>
      <c r="M102" s="223" t="s">
        <v>19</v>
      </c>
      <c r="N102" s="224" t="s">
        <v>41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247</v>
      </c>
      <c r="AT102" s="227" t="s">
        <v>150</v>
      </c>
      <c r="AU102" s="227" t="s">
        <v>82</v>
      </c>
      <c r="AY102" s="20" t="s">
        <v>147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82</v>
      </c>
      <c r="BK102" s="228">
        <f>ROUND(I102*H102,2)</f>
        <v>0</v>
      </c>
      <c r="BL102" s="20" t="s">
        <v>247</v>
      </c>
      <c r="BM102" s="227" t="s">
        <v>1270</v>
      </c>
    </row>
    <row r="103" s="2" customFormat="1">
      <c r="A103" s="41"/>
      <c r="B103" s="42"/>
      <c r="C103" s="43"/>
      <c r="D103" s="229" t="s">
        <v>157</v>
      </c>
      <c r="E103" s="43"/>
      <c r="F103" s="230" t="s">
        <v>1271</v>
      </c>
      <c r="G103" s="43"/>
      <c r="H103" s="43"/>
      <c r="I103" s="231"/>
      <c r="J103" s="43"/>
      <c r="K103" s="43"/>
      <c r="L103" s="47"/>
      <c r="M103" s="291"/>
      <c r="N103" s="292"/>
      <c r="O103" s="293"/>
      <c r="P103" s="293"/>
      <c r="Q103" s="293"/>
      <c r="R103" s="293"/>
      <c r="S103" s="293"/>
      <c r="T103" s="294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157</v>
      </c>
      <c r="AU103" s="20" t="s">
        <v>82</v>
      </c>
    </row>
    <row r="104" s="2" customFormat="1" ht="6.96" customHeight="1">
      <c r="A104" s="41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47"/>
      <c r="M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</sheetData>
  <sheetProtection sheet="1" autoFilter="0" formatColumns="0" formatRows="0" objects="1" scenarios="1" spinCount="100000" saltValue="fRWJqMQojlwuq0/N9BLkDtSAEe/pEE++5lSzbhQY2ySbxBxmhwkuvn/rySd/jyliEr/HnjchoYtinEyDRUrjLQ==" hashValue="sqjhCHJ16lNreUjk17/nU0N8kl07rcIU/za1aJREi180BDdsh0Mwnfgl2pCiWbVt9ahOpMwhksm3xDjMfUgsoA==" algorithmName="SHA-512" password="CC35"/>
  <autoFilter ref="C92:K1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101" r:id="rId1" display="https://podminky.urs.cz/item/CS_URS_2025_01/741130001"/>
    <hyperlink ref="F103" r:id="rId2" display="https://podminky.urs.cz/item/CS_URS_2025_01/741320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1272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1273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1274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1275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1276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1277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1278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1279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1280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1281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1282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75</v>
      </c>
      <c r="F18" s="312" t="s">
        <v>1283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1284</v>
      </c>
      <c r="F19" s="312" t="s">
        <v>1285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1286</v>
      </c>
      <c r="F20" s="312" t="s">
        <v>1287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1288</v>
      </c>
      <c r="F21" s="312" t="s">
        <v>1289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1290</v>
      </c>
      <c r="F22" s="312" t="s">
        <v>1291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81</v>
      </c>
      <c r="F23" s="312" t="s">
        <v>1292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1293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1294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1295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1296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1297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1298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1299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1300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1301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133</v>
      </c>
      <c r="F36" s="312"/>
      <c r="G36" s="312" t="s">
        <v>1302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1303</v>
      </c>
      <c r="F37" s="312"/>
      <c r="G37" s="312" t="s">
        <v>1304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50</v>
      </c>
      <c r="F38" s="312"/>
      <c r="G38" s="312" t="s">
        <v>1305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51</v>
      </c>
      <c r="F39" s="312"/>
      <c r="G39" s="312" t="s">
        <v>1306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134</v>
      </c>
      <c r="F40" s="312"/>
      <c r="G40" s="312" t="s">
        <v>1307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135</v>
      </c>
      <c r="F41" s="312"/>
      <c r="G41" s="312" t="s">
        <v>1308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1309</v>
      </c>
      <c r="F42" s="312"/>
      <c r="G42" s="312" t="s">
        <v>1310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1311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1312</v>
      </c>
      <c r="F44" s="312"/>
      <c r="G44" s="312" t="s">
        <v>1313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137</v>
      </c>
      <c r="F45" s="312"/>
      <c r="G45" s="312" t="s">
        <v>1314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1315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1316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1317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1318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1319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1320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1321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1322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1323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1324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1325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1326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1327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1328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1329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1330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1331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1332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1333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1334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1335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1336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1337</v>
      </c>
      <c r="D76" s="330"/>
      <c r="E76" s="330"/>
      <c r="F76" s="330" t="s">
        <v>1338</v>
      </c>
      <c r="G76" s="331"/>
      <c r="H76" s="330" t="s">
        <v>51</v>
      </c>
      <c r="I76" s="330" t="s">
        <v>54</v>
      </c>
      <c r="J76" s="330" t="s">
        <v>1339</v>
      </c>
      <c r="K76" s="329"/>
    </row>
    <row r="77" s="1" customFormat="1" ht="17.25" customHeight="1">
      <c r="B77" s="327"/>
      <c r="C77" s="332" t="s">
        <v>1340</v>
      </c>
      <c r="D77" s="332"/>
      <c r="E77" s="332"/>
      <c r="F77" s="333" t="s">
        <v>1341</v>
      </c>
      <c r="G77" s="334"/>
      <c r="H77" s="332"/>
      <c r="I77" s="332"/>
      <c r="J77" s="332" t="s">
        <v>1342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50</v>
      </c>
      <c r="D79" s="337"/>
      <c r="E79" s="337"/>
      <c r="F79" s="338" t="s">
        <v>1343</v>
      </c>
      <c r="G79" s="339"/>
      <c r="H79" s="315" t="s">
        <v>1344</v>
      </c>
      <c r="I79" s="315" t="s">
        <v>1345</v>
      </c>
      <c r="J79" s="315">
        <v>20</v>
      </c>
      <c r="K79" s="329"/>
    </row>
    <row r="80" s="1" customFormat="1" ht="15" customHeight="1">
      <c r="B80" s="327"/>
      <c r="C80" s="315" t="s">
        <v>1346</v>
      </c>
      <c r="D80" s="315"/>
      <c r="E80" s="315"/>
      <c r="F80" s="338" t="s">
        <v>1343</v>
      </c>
      <c r="G80" s="339"/>
      <c r="H80" s="315" t="s">
        <v>1347</v>
      </c>
      <c r="I80" s="315" t="s">
        <v>1345</v>
      </c>
      <c r="J80" s="315">
        <v>120</v>
      </c>
      <c r="K80" s="329"/>
    </row>
    <row r="81" s="1" customFormat="1" ht="15" customHeight="1">
      <c r="B81" s="340"/>
      <c r="C81" s="315" t="s">
        <v>1348</v>
      </c>
      <c r="D81" s="315"/>
      <c r="E81" s="315"/>
      <c r="F81" s="338" t="s">
        <v>1349</v>
      </c>
      <c r="G81" s="339"/>
      <c r="H81" s="315" t="s">
        <v>1350</v>
      </c>
      <c r="I81" s="315" t="s">
        <v>1345</v>
      </c>
      <c r="J81" s="315">
        <v>50</v>
      </c>
      <c r="K81" s="329"/>
    </row>
    <row r="82" s="1" customFormat="1" ht="15" customHeight="1">
      <c r="B82" s="340"/>
      <c r="C82" s="315" t="s">
        <v>1351</v>
      </c>
      <c r="D82" s="315"/>
      <c r="E82" s="315"/>
      <c r="F82" s="338" t="s">
        <v>1343</v>
      </c>
      <c r="G82" s="339"/>
      <c r="H82" s="315" t="s">
        <v>1352</v>
      </c>
      <c r="I82" s="315" t="s">
        <v>1353</v>
      </c>
      <c r="J82" s="315"/>
      <c r="K82" s="329"/>
    </row>
    <row r="83" s="1" customFormat="1" ht="15" customHeight="1">
      <c r="B83" s="340"/>
      <c r="C83" s="341" t="s">
        <v>1354</v>
      </c>
      <c r="D83" s="341"/>
      <c r="E83" s="341"/>
      <c r="F83" s="342" t="s">
        <v>1349</v>
      </c>
      <c r="G83" s="341"/>
      <c r="H83" s="341" t="s">
        <v>1355</v>
      </c>
      <c r="I83" s="341" t="s">
        <v>1345</v>
      </c>
      <c r="J83" s="341">
        <v>15</v>
      </c>
      <c r="K83" s="329"/>
    </row>
    <row r="84" s="1" customFormat="1" ht="15" customHeight="1">
      <c r="B84" s="340"/>
      <c r="C84" s="341" t="s">
        <v>1356</v>
      </c>
      <c r="D84" s="341"/>
      <c r="E84" s="341"/>
      <c r="F84" s="342" t="s">
        <v>1349</v>
      </c>
      <c r="G84" s="341"/>
      <c r="H84" s="341" t="s">
        <v>1357</v>
      </c>
      <c r="I84" s="341" t="s">
        <v>1345</v>
      </c>
      <c r="J84" s="341">
        <v>15</v>
      </c>
      <c r="K84" s="329"/>
    </row>
    <row r="85" s="1" customFormat="1" ht="15" customHeight="1">
      <c r="B85" s="340"/>
      <c r="C85" s="341" t="s">
        <v>1358</v>
      </c>
      <c r="D85" s="341"/>
      <c r="E85" s="341"/>
      <c r="F85" s="342" t="s">
        <v>1349</v>
      </c>
      <c r="G85" s="341"/>
      <c r="H85" s="341" t="s">
        <v>1359</v>
      </c>
      <c r="I85" s="341" t="s">
        <v>1345</v>
      </c>
      <c r="J85" s="341">
        <v>20</v>
      </c>
      <c r="K85" s="329"/>
    </row>
    <row r="86" s="1" customFormat="1" ht="15" customHeight="1">
      <c r="B86" s="340"/>
      <c r="C86" s="341" t="s">
        <v>1360</v>
      </c>
      <c r="D86" s="341"/>
      <c r="E86" s="341"/>
      <c r="F86" s="342" t="s">
        <v>1349</v>
      </c>
      <c r="G86" s="341"/>
      <c r="H86" s="341" t="s">
        <v>1361</v>
      </c>
      <c r="I86" s="341" t="s">
        <v>1345</v>
      </c>
      <c r="J86" s="341">
        <v>20</v>
      </c>
      <c r="K86" s="329"/>
    </row>
    <row r="87" s="1" customFormat="1" ht="15" customHeight="1">
      <c r="B87" s="340"/>
      <c r="C87" s="315" t="s">
        <v>1362</v>
      </c>
      <c r="D87" s="315"/>
      <c r="E87" s="315"/>
      <c r="F87" s="338" t="s">
        <v>1349</v>
      </c>
      <c r="G87" s="339"/>
      <c r="H87" s="315" t="s">
        <v>1363</v>
      </c>
      <c r="I87" s="315" t="s">
        <v>1345</v>
      </c>
      <c r="J87" s="315">
        <v>50</v>
      </c>
      <c r="K87" s="329"/>
    </row>
    <row r="88" s="1" customFormat="1" ht="15" customHeight="1">
      <c r="B88" s="340"/>
      <c r="C88" s="315" t="s">
        <v>1364</v>
      </c>
      <c r="D88" s="315"/>
      <c r="E88" s="315"/>
      <c r="F88" s="338" t="s">
        <v>1349</v>
      </c>
      <c r="G88" s="339"/>
      <c r="H88" s="315" t="s">
        <v>1365</v>
      </c>
      <c r="I88" s="315" t="s">
        <v>1345</v>
      </c>
      <c r="J88" s="315">
        <v>20</v>
      </c>
      <c r="K88" s="329"/>
    </row>
    <row r="89" s="1" customFormat="1" ht="15" customHeight="1">
      <c r="B89" s="340"/>
      <c r="C89" s="315" t="s">
        <v>1366</v>
      </c>
      <c r="D89" s="315"/>
      <c r="E89" s="315"/>
      <c r="F89" s="338" t="s">
        <v>1349</v>
      </c>
      <c r="G89" s="339"/>
      <c r="H89" s="315" t="s">
        <v>1367</v>
      </c>
      <c r="I89" s="315" t="s">
        <v>1345</v>
      </c>
      <c r="J89" s="315">
        <v>20</v>
      </c>
      <c r="K89" s="329"/>
    </row>
    <row r="90" s="1" customFormat="1" ht="15" customHeight="1">
      <c r="B90" s="340"/>
      <c r="C90" s="315" t="s">
        <v>1368</v>
      </c>
      <c r="D90" s="315"/>
      <c r="E90" s="315"/>
      <c r="F90" s="338" t="s">
        <v>1349</v>
      </c>
      <c r="G90" s="339"/>
      <c r="H90" s="315" t="s">
        <v>1369</v>
      </c>
      <c r="I90" s="315" t="s">
        <v>1345</v>
      </c>
      <c r="J90" s="315">
        <v>50</v>
      </c>
      <c r="K90" s="329"/>
    </row>
    <row r="91" s="1" customFormat="1" ht="15" customHeight="1">
      <c r="B91" s="340"/>
      <c r="C91" s="315" t="s">
        <v>1370</v>
      </c>
      <c r="D91" s="315"/>
      <c r="E91" s="315"/>
      <c r="F91" s="338" t="s">
        <v>1349</v>
      </c>
      <c r="G91" s="339"/>
      <c r="H91" s="315" t="s">
        <v>1370</v>
      </c>
      <c r="I91" s="315" t="s">
        <v>1345</v>
      </c>
      <c r="J91" s="315">
        <v>50</v>
      </c>
      <c r="K91" s="329"/>
    </row>
    <row r="92" s="1" customFormat="1" ht="15" customHeight="1">
      <c r="B92" s="340"/>
      <c r="C92" s="315" t="s">
        <v>1371</v>
      </c>
      <c r="D92" s="315"/>
      <c r="E92" s="315"/>
      <c r="F92" s="338" t="s">
        <v>1349</v>
      </c>
      <c r="G92" s="339"/>
      <c r="H92" s="315" t="s">
        <v>1372</v>
      </c>
      <c r="I92" s="315" t="s">
        <v>1345</v>
      </c>
      <c r="J92" s="315">
        <v>255</v>
      </c>
      <c r="K92" s="329"/>
    </row>
    <row r="93" s="1" customFormat="1" ht="15" customHeight="1">
      <c r="B93" s="340"/>
      <c r="C93" s="315" t="s">
        <v>1373</v>
      </c>
      <c r="D93" s="315"/>
      <c r="E93" s="315"/>
      <c r="F93" s="338" t="s">
        <v>1343</v>
      </c>
      <c r="G93" s="339"/>
      <c r="H93" s="315" t="s">
        <v>1374</v>
      </c>
      <c r="I93" s="315" t="s">
        <v>1375</v>
      </c>
      <c r="J93" s="315"/>
      <c r="K93" s="329"/>
    </row>
    <row r="94" s="1" customFormat="1" ht="15" customHeight="1">
      <c r="B94" s="340"/>
      <c r="C94" s="315" t="s">
        <v>1376</v>
      </c>
      <c r="D94" s="315"/>
      <c r="E94" s="315"/>
      <c r="F94" s="338" t="s">
        <v>1343</v>
      </c>
      <c r="G94" s="339"/>
      <c r="H94" s="315" t="s">
        <v>1377</v>
      </c>
      <c r="I94" s="315" t="s">
        <v>1378</v>
      </c>
      <c r="J94" s="315"/>
      <c r="K94" s="329"/>
    </row>
    <row r="95" s="1" customFormat="1" ht="15" customHeight="1">
      <c r="B95" s="340"/>
      <c r="C95" s="315" t="s">
        <v>1379</v>
      </c>
      <c r="D95" s="315"/>
      <c r="E95" s="315"/>
      <c r="F95" s="338" t="s">
        <v>1343</v>
      </c>
      <c r="G95" s="339"/>
      <c r="H95" s="315" t="s">
        <v>1379</v>
      </c>
      <c r="I95" s="315" t="s">
        <v>1378</v>
      </c>
      <c r="J95" s="315"/>
      <c r="K95" s="329"/>
    </row>
    <row r="96" s="1" customFormat="1" ht="15" customHeight="1">
      <c r="B96" s="340"/>
      <c r="C96" s="315" t="s">
        <v>35</v>
      </c>
      <c r="D96" s="315"/>
      <c r="E96" s="315"/>
      <c r="F96" s="338" t="s">
        <v>1343</v>
      </c>
      <c r="G96" s="339"/>
      <c r="H96" s="315" t="s">
        <v>1380</v>
      </c>
      <c r="I96" s="315" t="s">
        <v>1378</v>
      </c>
      <c r="J96" s="315"/>
      <c r="K96" s="329"/>
    </row>
    <row r="97" s="1" customFormat="1" ht="15" customHeight="1">
      <c r="B97" s="340"/>
      <c r="C97" s="315" t="s">
        <v>45</v>
      </c>
      <c r="D97" s="315"/>
      <c r="E97" s="315"/>
      <c r="F97" s="338" t="s">
        <v>1343</v>
      </c>
      <c r="G97" s="339"/>
      <c r="H97" s="315" t="s">
        <v>1381</v>
      </c>
      <c r="I97" s="315" t="s">
        <v>1378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1382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1337</v>
      </c>
      <c r="D103" s="330"/>
      <c r="E103" s="330"/>
      <c r="F103" s="330" t="s">
        <v>1338</v>
      </c>
      <c r="G103" s="331"/>
      <c r="H103" s="330" t="s">
        <v>51</v>
      </c>
      <c r="I103" s="330" t="s">
        <v>54</v>
      </c>
      <c r="J103" s="330" t="s">
        <v>1339</v>
      </c>
      <c r="K103" s="329"/>
    </row>
    <row r="104" s="1" customFormat="1" ht="17.25" customHeight="1">
      <c r="B104" s="327"/>
      <c r="C104" s="332" t="s">
        <v>1340</v>
      </c>
      <c r="D104" s="332"/>
      <c r="E104" s="332"/>
      <c r="F104" s="333" t="s">
        <v>1341</v>
      </c>
      <c r="G104" s="334"/>
      <c r="H104" s="332"/>
      <c r="I104" s="332"/>
      <c r="J104" s="332" t="s">
        <v>1342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50</v>
      </c>
      <c r="D106" s="337"/>
      <c r="E106" s="337"/>
      <c r="F106" s="338" t="s">
        <v>1343</v>
      </c>
      <c r="G106" s="315"/>
      <c r="H106" s="315" t="s">
        <v>1383</v>
      </c>
      <c r="I106" s="315" t="s">
        <v>1345</v>
      </c>
      <c r="J106" s="315">
        <v>20</v>
      </c>
      <c r="K106" s="329"/>
    </row>
    <row r="107" s="1" customFormat="1" ht="15" customHeight="1">
      <c r="B107" s="327"/>
      <c r="C107" s="315" t="s">
        <v>1346</v>
      </c>
      <c r="D107" s="315"/>
      <c r="E107" s="315"/>
      <c r="F107" s="338" t="s">
        <v>1343</v>
      </c>
      <c r="G107" s="315"/>
      <c r="H107" s="315" t="s">
        <v>1383</v>
      </c>
      <c r="I107" s="315" t="s">
        <v>1345</v>
      </c>
      <c r="J107" s="315">
        <v>120</v>
      </c>
      <c r="K107" s="329"/>
    </row>
    <row r="108" s="1" customFormat="1" ht="15" customHeight="1">
      <c r="B108" s="340"/>
      <c r="C108" s="315" t="s">
        <v>1348</v>
      </c>
      <c r="D108" s="315"/>
      <c r="E108" s="315"/>
      <c r="F108" s="338" t="s">
        <v>1349</v>
      </c>
      <c r="G108" s="315"/>
      <c r="H108" s="315" t="s">
        <v>1383</v>
      </c>
      <c r="I108" s="315" t="s">
        <v>1345</v>
      </c>
      <c r="J108" s="315">
        <v>50</v>
      </c>
      <c r="K108" s="329"/>
    </row>
    <row r="109" s="1" customFormat="1" ht="15" customHeight="1">
      <c r="B109" s="340"/>
      <c r="C109" s="315" t="s">
        <v>1351</v>
      </c>
      <c r="D109" s="315"/>
      <c r="E109" s="315"/>
      <c r="F109" s="338" t="s">
        <v>1343</v>
      </c>
      <c r="G109" s="315"/>
      <c r="H109" s="315" t="s">
        <v>1383</v>
      </c>
      <c r="I109" s="315" t="s">
        <v>1353</v>
      </c>
      <c r="J109" s="315"/>
      <c r="K109" s="329"/>
    </row>
    <row r="110" s="1" customFormat="1" ht="15" customHeight="1">
      <c r="B110" s="340"/>
      <c r="C110" s="315" t="s">
        <v>1362</v>
      </c>
      <c r="D110" s="315"/>
      <c r="E110" s="315"/>
      <c r="F110" s="338" t="s">
        <v>1349</v>
      </c>
      <c r="G110" s="315"/>
      <c r="H110" s="315" t="s">
        <v>1383</v>
      </c>
      <c r="I110" s="315" t="s">
        <v>1345</v>
      </c>
      <c r="J110" s="315">
        <v>50</v>
      </c>
      <c r="K110" s="329"/>
    </row>
    <row r="111" s="1" customFormat="1" ht="15" customHeight="1">
      <c r="B111" s="340"/>
      <c r="C111" s="315" t="s">
        <v>1370</v>
      </c>
      <c r="D111" s="315"/>
      <c r="E111" s="315"/>
      <c r="F111" s="338" t="s">
        <v>1349</v>
      </c>
      <c r="G111" s="315"/>
      <c r="H111" s="315" t="s">
        <v>1383</v>
      </c>
      <c r="I111" s="315" t="s">
        <v>1345</v>
      </c>
      <c r="J111" s="315">
        <v>50</v>
      </c>
      <c r="K111" s="329"/>
    </row>
    <row r="112" s="1" customFormat="1" ht="15" customHeight="1">
      <c r="B112" s="340"/>
      <c r="C112" s="315" t="s">
        <v>1368</v>
      </c>
      <c r="D112" s="315"/>
      <c r="E112" s="315"/>
      <c r="F112" s="338" t="s">
        <v>1349</v>
      </c>
      <c r="G112" s="315"/>
      <c r="H112" s="315" t="s">
        <v>1383</v>
      </c>
      <c r="I112" s="315" t="s">
        <v>1345</v>
      </c>
      <c r="J112" s="315">
        <v>50</v>
      </c>
      <c r="K112" s="329"/>
    </row>
    <row r="113" s="1" customFormat="1" ht="15" customHeight="1">
      <c r="B113" s="340"/>
      <c r="C113" s="315" t="s">
        <v>50</v>
      </c>
      <c r="D113" s="315"/>
      <c r="E113" s="315"/>
      <c r="F113" s="338" t="s">
        <v>1343</v>
      </c>
      <c r="G113" s="315"/>
      <c r="H113" s="315" t="s">
        <v>1384</v>
      </c>
      <c r="I113" s="315" t="s">
        <v>1345</v>
      </c>
      <c r="J113" s="315">
        <v>20</v>
      </c>
      <c r="K113" s="329"/>
    </row>
    <row r="114" s="1" customFormat="1" ht="15" customHeight="1">
      <c r="B114" s="340"/>
      <c r="C114" s="315" t="s">
        <v>1385</v>
      </c>
      <c r="D114" s="315"/>
      <c r="E114" s="315"/>
      <c r="F114" s="338" t="s">
        <v>1343</v>
      </c>
      <c r="G114" s="315"/>
      <c r="H114" s="315" t="s">
        <v>1386</v>
      </c>
      <c r="I114" s="315" t="s">
        <v>1345</v>
      </c>
      <c r="J114" s="315">
        <v>120</v>
      </c>
      <c r="K114" s="329"/>
    </row>
    <row r="115" s="1" customFormat="1" ht="15" customHeight="1">
      <c r="B115" s="340"/>
      <c r="C115" s="315" t="s">
        <v>35</v>
      </c>
      <c r="D115" s="315"/>
      <c r="E115" s="315"/>
      <c r="F115" s="338" t="s">
        <v>1343</v>
      </c>
      <c r="G115" s="315"/>
      <c r="H115" s="315" t="s">
        <v>1387</v>
      </c>
      <c r="I115" s="315" t="s">
        <v>1378</v>
      </c>
      <c r="J115" s="315"/>
      <c r="K115" s="329"/>
    </row>
    <row r="116" s="1" customFormat="1" ht="15" customHeight="1">
      <c r="B116" s="340"/>
      <c r="C116" s="315" t="s">
        <v>45</v>
      </c>
      <c r="D116" s="315"/>
      <c r="E116" s="315"/>
      <c r="F116" s="338" t="s">
        <v>1343</v>
      </c>
      <c r="G116" s="315"/>
      <c r="H116" s="315" t="s">
        <v>1388</v>
      </c>
      <c r="I116" s="315" t="s">
        <v>1378</v>
      </c>
      <c r="J116" s="315"/>
      <c r="K116" s="329"/>
    </row>
    <row r="117" s="1" customFormat="1" ht="15" customHeight="1">
      <c r="B117" s="340"/>
      <c r="C117" s="315" t="s">
        <v>54</v>
      </c>
      <c r="D117" s="315"/>
      <c r="E117" s="315"/>
      <c r="F117" s="338" t="s">
        <v>1343</v>
      </c>
      <c r="G117" s="315"/>
      <c r="H117" s="315" t="s">
        <v>1389</v>
      </c>
      <c r="I117" s="315" t="s">
        <v>1390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1391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1337</v>
      </c>
      <c r="D123" s="330"/>
      <c r="E123" s="330"/>
      <c r="F123" s="330" t="s">
        <v>1338</v>
      </c>
      <c r="G123" s="331"/>
      <c r="H123" s="330" t="s">
        <v>51</v>
      </c>
      <c r="I123" s="330" t="s">
        <v>54</v>
      </c>
      <c r="J123" s="330" t="s">
        <v>1339</v>
      </c>
      <c r="K123" s="359"/>
    </row>
    <row r="124" s="1" customFormat="1" ht="17.25" customHeight="1">
      <c r="B124" s="358"/>
      <c r="C124" s="332" t="s">
        <v>1340</v>
      </c>
      <c r="D124" s="332"/>
      <c r="E124" s="332"/>
      <c r="F124" s="333" t="s">
        <v>1341</v>
      </c>
      <c r="G124" s="334"/>
      <c r="H124" s="332"/>
      <c r="I124" s="332"/>
      <c r="J124" s="332" t="s">
        <v>1342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1346</v>
      </c>
      <c r="D126" s="337"/>
      <c r="E126" s="337"/>
      <c r="F126" s="338" t="s">
        <v>1343</v>
      </c>
      <c r="G126" s="315"/>
      <c r="H126" s="315" t="s">
        <v>1383</v>
      </c>
      <c r="I126" s="315" t="s">
        <v>1345</v>
      </c>
      <c r="J126" s="315">
        <v>120</v>
      </c>
      <c r="K126" s="363"/>
    </row>
    <row r="127" s="1" customFormat="1" ht="15" customHeight="1">
      <c r="B127" s="360"/>
      <c r="C127" s="315" t="s">
        <v>1392</v>
      </c>
      <c r="D127" s="315"/>
      <c r="E127" s="315"/>
      <c r="F127" s="338" t="s">
        <v>1343</v>
      </c>
      <c r="G127" s="315"/>
      <c r="H127" s="315" t="s">
        <v>1393</v>
      </c>
      <c r="I127" s="315" t="s">
        <v>1345</v>
      </c>
      <c r="J127" s="315" t="s">
        <v>1394</v>
      </c>
      <c r="K127" s="363"/>
    </row>
    <row r="128" s="1" customFormat="1" ht="15" customHeight="1">
      <c r="B128" s="360"/>
      <c r="C128" s="315" t="s">
        <v>81</v>
      </c>
      <c r="D128" s="315"/>
      <c r="E128" s="315"/>
      <c r="F128" s="338" t="s">
        <v>1343</v>
      </c>
      <c r="G128" s="315"/>
      <c r="H128" s="315" t="s">
        <v>1395</v>
      </c>
      <c r="I128" s="315" t="s">
        <v>1345</v>
      </c>
      <c r="J128" s="315" t="s">
        <v>1394</v>
      </c>
      <c r="K128" s="363"/>
    </row>
    <row r="129" s="1" customFormat="1" ht="15" customHeight="1">
      <c r="B129" s="360"/>
      <c r="C129" s="315" t="s">
        <v>1354</v>
      </c>
      <c r="D129" s="315"/>
      <c r="E129" s="315"/>
      <c r="F129" s="338" t="s">
        <v>1349</v>
      </c>
      <c r="G129" s="315"/>
      <c r="H129" s="315" t="s">
        <v>1355</v>
      </c>
      <c r="I129" s="315" t="s">
        <v>1345</v>
      </c>
      <c r="J129" s="315">
        <v>15</v>
      </c>
      <c r="K129" s="363"/>
    </row>
    <row r="130" s="1" customFormat="1" ht="15" customHeight="1">
      <c r="B130" s="360"/>
      <c r="C130" s="341" t="s">
        <v>1356</v>
      </c>
      <c r="D130" s="341"/>
      <c r="E130" s="341"/>
      <c r="F130" s="342" t="s">
        <v>1349</v>
      </c>
      <c r="G130" s="341"/>
      <c r="H130" s="341" t="s">
        <v>1357</v>
      </c>
      <c r="I130" s="341" t="s">
        <v>1345</v>
      </c>
      <c r="J130" s="341">
        <v>15</v>
      </c>
      <c r="K130" s="363"/>
    </row>
    <row r="131" s="1" customFormat="1" ht="15" customHeight="1">
      <c r="B131" s="360"/>
      <c r="C131" s="341" t="s">
        <v>1358</v>
      </c>
      <c r="D131" s="341"/>
      <c r="E131" s="341"/>
      <c r="F131" s="342" t="s">
        <v>1349</v>
      </c>
      <c r="G131" s="341"/>
      <c r="H131" s="341" t="s">
        <v>1359</v>
      </c>
      <c r="I131" s="341" t="s">
        <v>1345</v>
      </c>
      <c r="J131" s="341">
        <v>20</v>
      </c>
      <c r="K131" s="363"/>
    </row>
    <row r="132" s="1" customFormat="1" ht="15" customHeight="1">
      <c r="B132" s="360"/>
      <c r="C132" s="341" t="s">
        <v>1360</v>
      </c>
      <c r="D132" s="341"/>
      <c r="E132" s="341"/>
      <c r="F132" s="342" t="s">
        <v>1349</v>
      </c>
      <c r="G132" s="341"/>
      <c r="H132" s="341" t="s">
        <v>1361</v>
      </c>
      <c r="I132" s="341" t="s">
        <v>1345</v>
      </c>
      <c r="J132" s="341">
        <v>20</v>
      </c>
      <c r="K132" s="363"/>
    </row>
    <row r="133" s="1" customFormat="1" ht="15" customHeight="1">
      <c r="B133" s="360"/>
      <c r="C133" s="315" t="s">
        <v>1348</v>
      </c>
      <c r="D133" s="315"/>
      <c r="E133" s="315"/>
      <c r="F133" s="338" t="s">
        <v>1349</v>
      </c>
      <c r="G133" s="315"/>
      <c r="H133" s="315" t="s">
        <v>1383</v>
      </c>
      <c r="I133" s="315" t="s">
        <v>1345</v>
      </c>
      <c r="J133" s="315">
        <v>50</v>
      </c>
      <c r="K133" s="363"/>
    </row>
    <row r="134" s="1" customFormat="1" ht="15" customHeight="1">
      <c r="B134" s="360"/>
      <c r="C134" s="315" t="s">
        <v>1362</v>
      </c>
      <c r="D134" s="315"/>
      <c r="E134" s="315"/>
      <c r="F134" s="338" t="s">
        <v>1349</v>
      </c>
      <c r="G134" s="315"/>
      <c r="H134" s="315" t="s">
        <v>1383</v>
      </c>
      <c r="I134" s="315" t="s">
        <v>1345</v>
      </c>
      <c r="J134" s="315">
        <v>50</v>
      </c>
      <c r="K134" s="363"/>
    </row>
    <row r="135" s="1" customFormat="1" ht="15" customHeight="1">
      <c r="B135" s="360"/>
      <c r="C135" s="315" t="s">
        <v>1368</v>
      </c>
      <c r="D135" s="315"/>
      <c r="E135" s="315"/>
      <c r="F135" s="338" t="s">
        <v>1349</v>
      </c>
      <c r="G135" s="315"/>
      <c r="H135" s="315" t="s">
        <v>1383</v>
      </c>
      <c r="I135" s="315" t="s">
        <v>1345</v>
      </c>
      <c r="J135" s="315">
        <v>50</v>
      </c>
      <c r="K135" s="363"/>
    </row>
    <row r="136" s="1" customFormat="1" ht="15" customHeight="1">
      <c r="B136" s="360"/>
      <c r="C136" s="315" t="s">
        <v>1370</v>
      </c>
      <c r="D136" s="315"/>
      <c r="E136" s="315"/>
      <c r="F136" s="338" t="s">
        <v>1349</v>
      </c>
      <c r="G136" s="315"/>
      <c r="H136" s="315" t="s">
        <v>1383</v>
      </c>
      <c r="I136" s="315" t="s">
        <v>1345</v>
      </c>
      <c r="J136" s="315">
        <v>50</v>
      </c>
      <c r="K136" s="363"/>
    </row>
    <row r="137" s="1" customFormat="1" ht="15" customHeight="1">
      <c r="B137" s="360"/>
      <c r="C137" s="315" t="s">
        <v>1371</v>
      </c>
      <c r="D137" s="315"/>
      <c r="E137" s="315"/>
      <c r="F137" s="338" t="s">
        <v>1349</v>
      </c>
      <c r="G137" s="315"/>
      <c r="H137" s="315" t="s">
        <v>1396</v>
      </c>
      <c r="I137" s="315" t="s">
        <v>1345</v>
      </c>
      <c r="J137" s="315">
        <v>255</v>
      </c>
      <c r="K137" s="363"/>
    </row>
    <row r="138" s="1" customFormat="1" ht="15" customHeight="1">
      <c r="B138" s="360"/>
      <c r="C138" s="315" t="s">
        <v>1373</v>
      </c>
      <c r="D138" s="315"/>
      <c r="E138" s="315"/>
      <c r="F138" s="338" t="s">
        <v>1343</v>
      </c>
      <c r="G138" s="315"/>
      <c r="H138" s="315" t="s">
        <v>1397</v>
      </c>
      <c r="I138" s="315" t="s">
        <v>1375</v>
      </c>
      <c r="J138" s="315"/>
      <c r="K138" s="363"/>
    </row>
    <row r="139" s="1" customFormat="1" ht="15" customHeight="1">
      <c r="B139" s="360"/>
      <c r="C139" s="315" t="s">
        <v>1376</v>
      </c>
      <c r="D139" s="315"/>
      <c r="E139" s="315"/>
      <c r="F139" s="338" t="s">
        <v>1343</v>
      </c>
      <c r="G139" s="315"/>
      <c r="H139" s="315" t="s">
        <v>1398</v>
      </c>
      <c r="I139" s="315" t="s">
        <v>1378</v>
      </c>
      <c r="J139" s="315"/>
      <c r="K139" s="363"/>
    </row>
    <row r="140" s="1" customFormat="1" ht="15" customHeight="1">
      <c r="B140" s="360"/>
      <c r="C140" s="315" t="s">
        <v>1379</v>
      </c>
      <c r="D140" s="315"/>
      <c r="E140" s="315"/>
      <c r="F140" s="338" t="s">
        <v>1343</v>
      </c>
      <c r="G140" s="315"/>
      <c r="H140" s="315" t="s">
        <v>1379</v>
      </c>
      <c r="I140" s="315" t="s">
        <v>1378</v>
      </c>
      <c r="J140" s="315"/>
      <c r="K140" s="363"/>
    </row>
    <row r="141" s="1" customFormat="1" ht="15" customHeight="1">
      <c r="B141" s="360"/>
      <c r="C141" s="315" t="s">
        <v>35</v>
      </c>
      <c r="D141" s="315"/>
      <c r="E141" s="315"/>
      <c r="F141" s="338" t="s">
        <v>1343</v>
      </c>
      <c r="G141" s="315"/>
      <c r="H141" s="315" t="s">
        <v>1399</v>
      </c>
      <c r="I141" s="315" t="s">
        <v>1378</v>
      </c>
      <c r="J141" s="315"/>
      <c r="K141" s="363"/>
    </row>
    <row r="142" s="1" customFormat="1" ht="15" customHeight="1">
      <c r="B142" s="360"/>
      <c r="C142" s="315" t="s">
        <v>1400</v>
      </c>
      <c r="D142" s="315"/>
      <c r="E142" s="315"/>
      <c r="F142" s="338" t="s">
        <v>1343</v>
      </c>
      <c r="G142" s="315"/>
      <c r="H142" s="315" t="s">
        <v>1401</v>
      </c>
      <c r="I142" s="315" t="s">
        <v>1378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1402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1337</v>
      </c>
      <c r="D148" s="330"/>
      <c r="E148" s="330"/>
      <c r="F148" s="330" t="s">
        <v>1338</v>
      </c>
      <c r="G148" s="331"/>
      <c r="H148" s="330" t="s">
        <v>51</v>
      </c>
      <c r="I148" s="330" t="s">
        <v>54</v>
      </c>
      <c r="J148" s="330" t="s">
        <v>1339</v>
      </c>
      <c r="K148" s="329"/>
    </row>
    <row r="149" s="1" customFormat="1" ht="17.25" customHeight="1">
      <c r="B149" s="327"/>
      <c r="C149" s="332" t="s">
        <v>1340</v>
      </c>
      <c r="D149" s="332"/>
      <c r="E149" s="332"/>
      <c r="F149" s="333" t="s">
        <v>1341</v>
      </c>
      <c r="G149" s="334"/>
      <c r="H149" s="332"/>
      <c r="I149" s="332"/>
      <c r="J149" s="332" t="s">
        <v>1342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1346</v>
      </c>
      <c r="D151" s="315"/>
      <c r="E151" s="315"/>
      <c r="F151" s="368" t="s">
        <v>1343</v>
      </c>
      <c r="G151" s="315"/>
      <c r="H151" s="367" t="s">
        <v>1383</v>
      </c>
      <c r="I151" s="367" t="s">
        <v>1345</v>
      </c>
      <c r="J151" s="367">
        <v>120</v>
      </c>
      <c r="K151" s="363"/>
    </row>
    <row r="152" s="1" customFormat="1" ht="15" customHeight="1">
      <c r="B152" s="340"/>
      <c r="C152" s="367" t="s">
        <v>1392</v>
      </c>
      <c r="D152" s="315"/>
      <c r="E152" s="315"/>
      <c r="F152" s="368" t="s">
        <v>1343</v>
      </c>
      <c r="G152" s="315"/>
      <c r="H152" s="367" t="s">
        <v>1403</v>
      </c>
      <c r="I152" s="367" t="s">
        <v>1345</v>
      </c>
      <c r="J152" s="367" t="s">
        <v>1394</v>
      </c>
      <c r="K152" s="363"/>
    </row>
    <row r="153" s="1" customFormat="1" ht="15" customHeight="1">
      <c r="B153" s="340"/>
      <c r="C153" s="367" t="s">
        <v>81</v>
      </c>
      <c r="D153" s="315"/>
      <c r="E153" s="315"/>
      <c r="F153" s="368" t="s">
        <v>1343</v>
      </c>
      <c r="G153" s="315"/>
      <c r="H153" s="367" t="s">
        <v>1404</v>
      </c>
      <c r="I153" s="367" t="s">
        <v>1345</v>
      </c>
      <c r="J153" s="367" t="s">
        <v>1394</v>
      </c>
      <c r="K153" s="363"/>
    </row>
    <row r="154" s="1" customFormat="1" ht="15" customHeight="1">
      <c r="B154" s="340"/>
      <c r="C154" s="367" t="s">
        <v>1348</v>
      </c>
      <c r="D154" s="315"/>
      <c r="E154" s="315"/>
      <c r="F154" s="368" t="s">
        <v>1349</v>
      </c>
      <c r="G154" s="315"/>
      <c r="H154" s="367" t="s">
        <v>1383</v>
      </c>
      <c r="I154" s="367" t="s">
        <v>1345</v>
      </c>
      <c r="J154" s="367">
        <v>50</v>
      </c>
      <c r="K154" s="363"/>
    </row>
    <row r="155" s="1" customFormat="1" ht="15" customHeight="1">
      <c r="B155" s="340"/>
      <c r="C155" s="367" t="s">
        <v>1351</v>
      </c>
      <c r="D155" s="315"/>
      <c r="E155" s="315"/>
      <c r="F155" s="368" t="s">
        <v>1343</v>
      </c>
      <c r="G155" s="315"/>
      <c r="H155" s="367" t="s">
        <v>1383</v>
      </c>
      <c r="I155" s="367" t="s">
        <v>1353</v>
      </c>
      <c r="J155" s="367"/>
      <c r="K155" s="363"/>
    </row>
    <row r="156" s="1" customFormat="1" ht="15" customHeight="1">
      <c r="B156" s="340"/>
      <c r="C156" s="367" t="s">
        <v>1362</v>
      </c>
      <c r="D156" s="315"/>
      <c r="E156" s="315"/>
      <c r="F156" s="368" t="s">
        <v>1349</v>
      </c>
      <c r="G156" s="315"/>
      <c r="H156" s="367" t="s">
        <v>1383</v>
      </c>
      <c r="I156" s="367" t="s">
        <v>1345</v>
      </c>
      <c r="J156" s="367">
        <v>50</v>
      </c>
      <c r="K156" s="363"/>
    </row>
    <row r="157" s="1" customFormat="1" ht="15" customHeight="1">
      <c r="B157" s="340"/>
      <c r="C157" s="367" t="s">
        <v>1370</v>
      </c>
      <c r="D157" s="315"/>
      <c r="E157" s="315"/>
      <c r="F157" s="368" t="s">
        <v>1349</v>
      </c>
      <c r="G157" s="315"/>
      <c r="H157" s="367" t="s">
        <v>1383</v>
      </c>
      <c r="I157" s="367" t="s">
        <v>1345</v>
      </c>
      <c r="J157" s="367">
        <v>50</v>
      </c>
      <c r="K157" s="363"/>
    </row>
    <row r="158" s="1" customFormat="1" ht="15" customHeight="1">
      <c r="B158" s="340"/>
      <c r="C158" s="367" t="s">
        <v>1368</v>
      </c>
      <c r="D158" s="315"/>
      <c r="E158" s="315"/>
      <c r="F158" s="368" t="s">
        <v>1349</v>
      </c>
      <c r="G158" s="315"/>
      <c r="H158" s="367" t="s">
        <v>1383</v>
      </c>
      <c r="I158" s="367" t="s">
        <v>1345</v>
      </c>
      <c r="J158" s="367">
        <v>50</v>
      </c>
      <c r="K158" s="363"/>
    </row>
    <row r="159" s="1" customFormat="1" ht="15" customHeight="1">
      <c r="B159" s="340"/>
      <c r="C159" s="367" t="s">
        <v>114</v>
      </c>
      <c r="D159" s="315"/>
      <c r="E159" s="315"/>
      <c r="F159" s="368" t="s">
        <v>1343</v>
      </c>
      <c r="G159" s="315"/>
      <c r="H159" s="367" t="s">
        <v>1405</v>
      </c>
      <c r="I159" s="367" t="s">
        <v>1345</v>
      </c>
      <c r="J159" s="367" t="s">
        <v>1406</v>
      </c>
      <c r="K159" s="363"/>
    </row>
    <row r="160" s="1" customFormat="1" ht="15" customHeight="1">
      <c r="B160" s="340"/>
      <c r="C160" s="367" t="s">
        <v>1407</v>
      </c>
      <c r="D160" s="315"/>
      <c r="E160" s="315"/>
      <c r="F160" s="368" t="s">
        <v>1343</v>
      </c>
      <c r="G160" s="315"/>
      <c r="H160" s="367" t="s">
        <v>1408</v>
      </c>
      <c r="I160" s="367" t="s">
        <v>1378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1409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1337</v>
      </c>
      <c r="D166" s="330"/>
      <c r="E166" s="330"/>
      <c r="F166" s="330" t="s">
        <v>1338</v>
      </c>
      <c r="G166" s="372"/>
      <c r="H166" s="373" t="s">
        <v>51</v>
      </c>
      <c r="I166" s="373" t="s">
        <v>54</v>
      </c>
      <c r="J166" s="330" t="s">
        <v>1339</v>
      </c>
      <c r="K166" s="307"/>
    </row>
    <row r="167" s="1" customFormat="1" ht="17.25" customHeight="1">
      <c r="B167" s="308"/>
      <c r="C167" s="332" t="s">
        <v>1340</v>
      </c>
      <c r="D167" s="332"/>
      <c r="E167" s="332"/>
      <c r="F167" s="333" t="s">
        <v>1341</v>
      </c>
      <c r="G167" s="374"/>
      <c r="H167" s="375"/>
      <c r="I167" s="375"/>
      <c r="J167" s="332" t="s">
        <v>1342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1346</v>
      </c>
      <c r="D169" s="315"/>
      <c r="E169" s="315"/>
      <c r="F169" s="338" t="s">
        <v>1343</v>
      </c>
      <c r="G169" s="315"/>
      <c r="H169" s="315" t="s">
        <v>1383</v>
      </c>
      <c r="I169" s="315" t="s">
        <v>1345</v>
      </c>
      <c r="J169" s="315">
        <v>120</v>
      </c>
      <c r="K169" s="363"/>
    </row>
    <row r="170" s="1" customFormat="1" ht="15" customHeight="1">
      <c r="B170" s="340"/>
      <c r="C170" s="315" t="s">
        <v>1392</v>
      </c>
      <c r="D170" s="315"/>
      <c r="E170" s="315"/>
      <c r="F170" s="338" t="s">
        <v>1343</v>
      </c>
      <c r="G170" s="315"/>
      <c r="H170" s="315" t="s">
        <v>1393</v>
      </c>
      <c r="I170" s="315" t="s">
        <v>1345</v>
      </c>
      <c r="J170" s="315" t="s">
        <v>1394</v>
      </c>
      <c r="K170" s="363"/>
    </row>
    <row r="171" s="1" customFormat="1" ht="15" customHeight="1">
      <c r="B171" s="340"/>
      <c r="C171" s="315" t="s">
        <v>81</v>
      </c>
      <c r="D171" s="315"/>
      <c r="E171" s="315"/>
      <c r="F171" s="338" t="s">
        <v>1343</v>
      </c>
      <c r="G171" s="315"/>
      <c r="H171" s="315" t="s">
        <v>1410</v>
      </c>
      <c r="I171" s="315" t="s">
        <v>1345</v>
      </c>
      <c r="J171" s="315" t="s">
        <v>1394</v>
      </c>
      <c r="K171" s="363"/>
    </row>
    <row r="172" s="1" customFormat="1" ht="15" customHeight="1">
      <c r="B172" s="340"/>
      <c r="C172" s="315" t="s">
        <v>1348</v>
      </c>
      <c r="D172" s="315"/>
      <c r="E172" s="315"/>
      <c r="F172" s="338" t="s">
        <v>1349</v>
      </c>
      <c r="G172" s="315"/>
      <c r="H172" s="315" t="s">
        <v>1410</v>
      </c>
      <c r="I172" s="315" t="s">
        <v>1345</v>
      </c>
      <c r="J172" s="315">
        <v>50</v>
      </c>
      <c r="K172" s="363"/>
    </row>
    <row r="173" s="1" customFormat="1" ht="15" customHeight="1">
      <c r="B173" s="340"/>
      <c r="C173" s="315" t="s">
        <v>1351</v>
      </c>
      <c r="D173" s="315"/>
      <c r="E173" s="315"/>
      <c r="F173" s="338" t="s">
        <v>1343</v>
      </c>
      <c r="G173" s="315"/>
      <c r="H173" s="315" t="s">
        <v>1410</v>
      </c>
      <c r="I173" s="315" t="s">
        <v>1353</v>
      </c>
      <c r="J173" s="315"/>
      <c r="K173" s="363"/>
    </row>
    <row r="174" s="1" customFormat="1" ht="15" customHeight="1">
      <c r="B174" s="340"/>
      <c r="C174" s="315" t="s">
        <v>1362</v>
      </c>
      <c r="D174" s="315"/>
      <c r="E174" s="315"/>
      <c r="F174" s="338" t="s">
        <v>1349</v>
      </c>
      <c r="G174" s="315"/>
      <c r="H174" s="315" t="s">
        <v>1410</v>
      </c>
      <c r="I174" s="315" t="s">
        <v>1345</v>
      </c>
      <c r="J174" s="315">
        <v>50</v>
      </c>
      <c r="K174" s="363"/>
    </row>
    <row r="175" s="1" customFormat="1" ht="15" customHeight="1">
      <c r="B175" s="340"/>
      <c r="C175" s="315" t="s">
        <v>1370</v>
      </c>
      <c r="D175" s="315"/>
      <c r="E175" s="315"/>
      <c r="F175" s="338" t="s">
        <v>1349</v>
      </c>
      <c r="G175" s="315"/>
      <c r="H175" s="315" t="s">
        <v>1410</v>
      </c>
      <c r="I175" s="315" t="s">
        <v>1345</v>
      </c>
      <c r="J175" s="315">
        <v>50</v>
      </c>
      <c r="K175" s="363"/>
    </row>
    <row r="176" s="1" customFormat="1" ht="15" customHeight="1">
      <c r="B176" s="340"/>
      <c r="C176" s="315" t="s">
        <v>1368</v>
      </c>
      <c r="D176" s="315"/>
      <c r="E176" s="315"/>
      <c r="F176" s="338" t="s">
        <v>1349</v>
      </c>
      <c r="G176" s="315"/>
      <c r="H176" s="315" t="s">
        <v>1410</v>
      </c>
      <c r="I176" s="315" t="s">
        <v>1345</v>
      </c>
      <c r="J176" s="315">
        <v>50</v>
      </c>
      <c r="K176" s="363"/>
    </row>
    <row r="177" s="1" customFormat="1" ht="15" customHeight="1">
      <c r="B177" s="340"/>
      <c r="C177" s="315" t="s">
        <v>133</v>
      </c>
      <c r="D177" s="315"/>
      <c r="E177" s="315"/>
      <c r="F177" s="338" t="s">
        <v>1343</v>
      </c>
      <c r="G177" s="315"/>
      <c r="H177" s="315" t="s">
        <v>1411</v>
      </c>
      <c r="I177" s="315" t="s">
        <v>1412</v>
      </c>
      <c r="J177" s="315"/>
      <c r="K177" s="363"/>
    </row>
    <row r="178" s="1" customFormat="1" ht="15" customHeight="1">
      <c r="B178" s="340"/>
      <c r="C178" s="315" t="s">
        <v>54</v>
      </c>
      <c r="D178" s="315"/>
      <c r="E178" s="315"/>
      <c r="F178" s="338" t="s">
        <v>1343</v>
      </c>
      <c r="G178" s="315"/>
      <c r="H178" s="315" t="s">
        <v>1413</v>
      </c>
      <c r="I178" s="315" t="s">
        <v>1414</v>
      </c>
      <c r="J178" s="315">
        <v>1</v>
      </c>
      <c r="K178" s="363"/>
    </row>
    <row r="179" s="1" customFormat="1" ht="15" customHeight="1">
      <c r="B179" s="340"/>
      <c r="C179" s="315" t="s">
        <v>50</v>
      </c>
      <c r="D179" s="315"/>
      <c r="E179" s="315"/>
      <c r="F179" s="338" t="s">
        <v>1343</v>
      </c>
      <c r="G179" s="315"/>
      <c r="H179" s="315" t="s">
        <v>1415</v>
      </c>
      <c r="I179" s="315" t="s">
        <v>1345</v>
      </c>
      <c r="J179" s="315">
        <v>20</v>
      </c>
      <c r="K179" s="363"/>
    </row>
    <row r="180" s="1" customFormat="1" ht="15" customHeight="1">
      <c r="B180" s="340"/>
      <c r="C180" s="315" t="s">
        <v>51</v>
      </c>
      <c r="D180" s="315"/>
      <c r="E180" s="315"/>
      <c r="F180" s="338" t="s">
        <v>1343</v>
      </c>
      <c r="G180" s="315"/>
      <c r="H180" s="315" t="s">
        <v>1416</v>
      </c>
      <c r="I180" s="315" t="s">
        <v>1345</v>
      </c>
      <c r="J180" s="315">
        <v>255</v>
      </c>
      <c r="K180" s="363"/>
    </row>
    <row r="181" s="1" customFormat="1" ht="15" customHeight="1">
      <c r="B181" s="340"/>
      <c r="C181" s="315" t="s">
        <v>134</v>
      </c>
      <c r="D181" s="315"/>
      <c r="E181" s="315"/>
      <c r="F181" s="338" t="s">
        <v>1343</v>
      </c>
      <c r="G181" s="315"/>
      <c r="H181" s="315" t="s">
        <v>1307</v>
      </c>
      <c r="I181" s="315" t="s">
        <v>1345</v>
      </c>
      <c r="J181" s="315">
        <v>10</v>
      </c>
      <c r="K181" s="363"/>
    </row>
    <row r="182" s="1" customFormat="1" ht="15" customHeight="1">
      <c r="B182" s="340"/>
      <c r="C182" s="315" t="s">
        <v>135</v>
      </c>
      <c r="D182" s="315"/>
      <c r="E182" s="315"/>
      <c r="F182" s="338" t="s">
        <v>1343</v>
      </c>
      <c r="G182" s="315"/>
      <c r="H182" s="315" t="s">
        <v>1417</v>
      </c>
      <c r="I182" s="315" t="s">
        <v>1378</v>
      </c>
      <c r="J182" s="315"/>
      <c r="K182" s="363"/>
    </row>
    <row r="183" s="1" customFormat="1" ht="15" customHeight="1">
      <c r="B183" s="340"/>
      <c r="C183" s="315" t="s">
        <v>1418</v>
      </c>
      <c r="D183" s="315"/>
      <c r="E183" s="315"/>
      <c r="F183" s="338" t="s">
        <v>1343</v>
      </c>
      <c r="G183" s="315"/>
      <c r="H183" s="315" t="s">
        <v>1419</v>
      </c>
      <c r="I183" s="315" t="s">
        <v>1378</v>
      </c>
      <c r="J183" s="315"/>
      <c r="K183" s="363"/>
    </row>
    <row r="184" s="1" customFormat="1" ht="15" customHeight="1">
      <c r="B184" s="340"/>
      <c r="C184" s="315" t="s">
        <v>1407</v>
      </c>
      <c r="D184" s="315"/>
      <c r="E184" s="315"/>
      <c r="F184" s="338" t="s">
        <v>1343</v>
      </c>
      <c r="G184" s="315"/>
      <c r="H184" s="315" t="s">
        <v>1420</v>
      </c>
      <c r="I184" s="315" t="s">
        <v>1378</v>
      </c>
      <c r="J184" s="315"/>
      <c r="K184" s="363"/>
    </row>
    <row r="185" s="1" customFormat="1" ht="15" customHeight="1">
      <c r="B185" s="340"/>
      <c r="C185" s="315" t="s">
        <v>137</v>
      </c>
      <c r="D185" s="315"/>
      <c r="E185" s="315"/>
      <c r="F185" s="338" t="s">
        <v>1349</v>
      </c>
      <c r="G185" s="315"/>
      <c r="H185" s="315" t="s">
        <v>1421</v>
      </c>
      <c r="I185" s="315" t="s">
        <v>1345</v>
      </c>
      <c r="J185" s="315">
        <v>50</v>
      </c>
      <c r="K185" s="363"/>
    </row>
    <row r="186" s="1" customFormat="1" ht="15" customHeight="1">
      <c r="B186" s="340"/>
      <c r="C186" s="315" t="s">
        <v>1422</v>
      </c>
      <c r="D186" s="315"/>
      <c r="E186" s="315"/>
      <c r="F186" s="338" t="s">
        <v>1349</v>
      </c>
      <c r="G186" s="315"/>
      <c r="H186" s="315" t="s">
        <v>1423</v>
      </c>
      <c r="I186" s="315" t="s">
        <v>1424</v>
      </c>
      <c r="J186" s="315"/>
      <c r="K186" s="363"/>
    </row>
    <row r="187" s="1" customFormat="1" ht="15" customHeight="1">
      <c r="B187" s="340"/>
      <c r="C187" s="315" t="s">
        <v>1425</v>
      </c>
      <c r="D187" s="315"/>
      <c r="E187" s="315"/>
      <c r="F187" s="338" t="s">
        <v>1349</v>
      </c>
      <c r="G187" s="315"/>
      <c r="H187" s="315" t="s">
        <v>1426</v>
      </c>
      <c r="I187" s="315" t="s">
        <v>1424</v>
      </c>
      <c r="J187" s="315"/>
      <c r="K187" s="363"/>
    </row>
    <row r="188" s="1" customFormat="1" ht="15" customHeight="1">
      <c r="B188" s="340"/>
      <c r="C188" s="315" t="s">
        <v>1427</v>
      </c>
      <c r="D188" s="315"/>
      <c r="E188" s="315"/>
      <c r="F188" s="338" t="s">
        <v>1349</v>
      </c>
      <c r="G188" s="315"/>
      <c r="H188" s="315" t="s">
        <v>1428</v>
      </c>
      <c r="I188" s="315" t="s">
        <v>1424</v>
      </c>
      <c r="J188" s="315"/>
      <c r="K188" s="363"/>
    </row>
    <row r="189" s="1" customFormat="1" ht="15" customHeight="1">
      <c r="B189" s="340"/>
      <c r="C189" s="376" t="s">
        <v>1429</v>
      </c>
      <c r="D189" s="315"/>
      <c r="E189" s="315"/>
      <c r="F189" s="338" t="s">
        <v>1349</v>
      </c>
      <c r="G189" s="315"/>
      <c r="H189" s="315" t="s">
        <v>1430</v>
      </c>
      <c r="I189" s="315" t="s">
        <v>1431</v>
      </c>
      <c r="J189" s="377" t="s">
        <v>1432</v>
      </c>
      <c r="K189" s="363"/>
    </row>
    <row r="190" s="18" customFormat="1" ht="15" customHeight="1">
      <c r="B190" s="378"/>
      <c r="C190" s="379" t="s">
        <v>1433</v>
      </c>
      <c r="D190" s="380"/>
      <c r="E190" s="380"/>
      <c r="F190" s="381" t="s">
        <v>1349</v>
      </c>
      <c r="G190" s="380"/>
      <c r="H190" s="380" t="s">
        <v>1434</v>
      </c>
      <c r="I190" s="380" t="s">
        <v>1431</v>
      </c>
      <c r="J190" s="382" t="s">
        <v>1432</v>
      </c>
      <c r="K190" s="383"/>
    </row>
    <row r="191" s="1" customFormat="1" ht="15" customHeight="1">
      <c r="B191" s="340"/>
      <c r="C191" s="376" t="s">
        <v>39</v>
      </c>
      <c r="D191" s="315"/>
      <c r="E191" s="315"/>
      <c r="F191" s="338" t="s">
        <v>1343</v>
      </c>
      <c r="G191" s="315"/>
      <c r="H191" s="312" t="s">
        <v>1435</v>
      </c>
      <c r="I191" s="315" t="s">
        <v>1436</v>
      </c>
      <c r="J191" s="315"/>
      <c r="K191" s="363"/>
    </row>
    <row r="192" s="1" customFormat="1" ht="15" customHeight="1">
      <c r="B192" s="340"/>
      <c r="C192" s="376" t="s">
        <v>1437</v>
      </c>
      <c r="D192" s="315"/>
      <c r="E192" s="315"/>
      <c r="F192" s="338" t="s">
        <v>1343</v>
      </c>
      <c r="G192" s="315"/>
      <c r="H192" s="315" t="s">
        <v>1438</v>
      </c>
      <c r="I192" s="315" t="s">
        <v>1378</v>
      </c>
      <c r="J192" s="315"/>
      <c r="K192" s="363"/>
    </row>
    <row r="193" s="1" customFormat="1" ht="15" customHeight="1">
      <c r="B193" s="340"/>
      <c r="C193" s="376" t="s">
        <v>1439</v>
      </c>
      <c r="D193" s="315"/>
      <c r="E193" s="315"/>
      <c r="F193" s="338" t="s">
        <v>1343</v>
      </c>
      <c r="G193" s="315"/>
      <c r="H193" s="315" t="s">
        <v>1440</v>
      </c>
      <c r="I193" s="315" t="s">
        <v>1378</v>
      </c>
      <c r="J193" s="315"/>
      <c r="K193" s="363"/>
    </row>
    <row r="194" s="1" customFormat="1" ht="15" customHeight="1">
      <c r="B194" s="340"/>
      <c r="C194" s="376" t="s">
        <v>1441</v>
      </c>
      <c r="D194" s="315"/>
      <c r="E194" s="315"/>
      <c r="F194" s="338" t="s">
        <v>1349</v>
      </c>
      <c r="G194" s="315"/>
      <c r="H194" s="315" t="s">
        <v>1442</v>
      </c>
      <c r="I194" s="315" t="s">
        <v>1378</v>
      </c>
      <c r="J194" s="315"/>
      <c r="K194" s="363"/>
    </row>
    <row r="195" s="1" customFormat="1" ht="15" customHeight="1">
      <c r="B195" s="369"/>
      <c r="C195" s="384"/>
      <c r="D195" s="349"/>
      <c r="E195" s="349"/>
      <c r="F195" s="349"/>
      <c r="G195" s="349"/>
      <c r="H195" s="349"/>
      <c r="I195" s="349"/>
      <c r="J195" s="349"/>
      <c r="K195" s="370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51"/>
      <c r="C197" s="361"/>
      <c r="D197" s="361"/>
      <c r="E197" s="361"/>
      <c r="F197" s="371"/>
      <c r="G197" s="361"/>
      <c r="H197" s="361"/>
      <c r="I197" s="361"/>
      <c r="J197" s="361"/>
      <c r="K197" s="351"/>
    </row>
    <row r="198" s="1" customFormat="1" ht="18.75" customHeight="1">
      <c r="B198" s="323"/>
      <c r="C198" s="323"/>
      <c r="D198" s="323"/>
      <c r="E198" s="323"/>
      <c r="F198" s="323"/>
      <c r="G198" s="323"/>
      <c r="H198" s="323"/>
      <c r="I198" s="323"/>
      <c r="J198" s="323"/>
      <c r="K198" s="323"/>
    </row>
    <row r="199" s="1" customFormat="1" ht="13.5">
      <c r="B199" s="302"/>
      <c r="C199" s="303"/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1">
      <c r="B200" s="305"/>
      <c r="C200" s="306" t="s">
        <v>1443</v>
      </c>
      <c r="D200" s="306"/>
      <c r="E200" s="306"/>
      <c r="F200" s="306"/>
      <c r="G200" s="306"/>
      <c r="H200" s="306"/>
      <c r="I200" s="306"/>
      <c r="J200" s="306"/>
      <c r="K200" s="307"/>
    </row>
    <row r="201" s="1" customFormat="1" ht="25.5" customHeight="1">
      <c r="B201" s="305"/>
      <c r="C201" s="385" t="s">
        <v>1444</v>
      </c>
      <c r="D201" s="385"/>
      <c r="E201" s="385"/>
      <c r="F201" s="385" t="s">
        <v>1445</v>
      </c>
      <c r="G201" s="386"/>
      <c r="H201" s="385" t="s">
        <v>1446</v>
      </c>
      <c r="I201" s="385"/>
      <c r="J201" s="385"/>
      <c r="K201" s="307"/>
    </row>
    <row r="202" s="1" customFormat="1" ht="5.25" customHeight="1">
      <c r="B202" s="340"/>
      <c r="C202" s="335"/>
      <c r="D202" s="335"/>
      <c r="E202" s="335"/>
      <c r="F202" s="335"/>
      <c r="G202" s="361"/>
      <c r="H202" s="335"/>
      <c r="I202" s="335"/>
      <c r="J202" s="335"/>
      <c r="K202" s="363"/>
    </row>
    <row r="203" s="1" customFormat="1" ht="15" customHeight="1">
      <c r="B203" s="340"/>
      <c r="C203" s="315" t="s">
        <v>1436</v>
      </c>
      <c r="D203" s="315"/>
      <c r="E203" s="315"/>
      <c r="F203" s="338" t="s">
        <v>40</v>
      </c>
      <c r="G203" s="315"/>
      <c r="H203" s="315" t="s">
        <v>1447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41</v>
      </c>
      <c r="G204" s="315"/>
      <c r="H204" s="315" t="s">
        <v>1448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44</v>
      </c>
      <c r="G205" s="315"/>
      <c r="H205" s="315" t="s">
        <v>1449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42</v>
      </c>
      <c r="G206" s="315"/>
      <c r="H206" s="315" t="s">
        <v>1450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 t="s">
        <v>43</v>
      </c>
      <c r="G207" s="315"/>
      <c r="H207" s="315" t="s">
        <v>1451</v>
      </c>
      <c r="I207" s="315"/>
      <c r="J207" s="315"/>
      <c r="K207" s="363"/>
    </row>
    <row r="208" s="1" customFormat="1" ht="15" customHeight="1">
      <c r="B208" s="340"/>
      <c r="C208" s="315"/>
      <c r="D208" s="315"/>
      <c r="E208" s="315"/>
      <c r="F208" s="338"/>
      <c r="G208" s="315"/>
      <c r="H208" s="315"/>
      <c r="I208" s="315"/>
      <c r="J208" s="315"/>
      <c r="K208" s="363"/>
    </row>
    <row r="209" s="1" customFormat="1" ht="15" customHeight="1">
      <c r="B209" s="340"/>
      <c r="C209" s="315" t="s">
        <v>1390</v>
      </c>
      <c r="D209" s="315"/>
      <c r="E209" s="315"/>
      <c r="F209" s="338" t="s">
        <v>75</v>
      </c>
      <c r="G209" s="315"/>
      <c r="H209" s="315" t="s">
        <v>1452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1286</v>
      </c>
      <c r="G210" s="315"/>
      <c r="H210" s="315" t="s">
        <v>1287</v>
      </c>
      <c r="I210" s="315"/>
      <c r="J210" s="315"/>
      <c r="K210" s="363"/>
    </row>
    <row r="211" s="1" customFormat="1" ht="15" customHeight="1">
      <c r="B211" s="340"/>
      <c r="C211" s="315"/>
      <c r="D211" s="315"/>
      <c r="E211" s="315"/>
      <c r="F211" s="338" t="s">
        <v>1284</v>
      </c>
      <c r="G211" s="315"/>
      <c r="H211" s="315" t="s">
        <v>1453</v>
      </c>
      <c r="I211" s="315"/>
      <c r="J211" s="315"/>
      <c r="K211" s="363"/>
    </row>
    <row r="212" s="1" customFormat="1" ht="15" customHeight="1">
      <c r="B212" s="387"/>
      <c r="C212" s="315"/>
      <c r="D212" s="315"/>
      <c r="E212" s="315"/>
      <c r="F212" s="338" t="s">
        <v>1288</v>
      </c>
      <c r="G212" s="376"/>
      <c r="H212" s="367" t="s">
        <v>1289</v>
      </c>
      <c r="I212" s="367"/>
      <c r="J212" s="367"/>
      <c r="K212" s="388"/>
    </row>
    <row r="213" s="1" customFormat="1" ht="15" customHeight="1">
      <c r="B213" s="387"/>
      <c r="C213" s="315"/>
      <c r="D213" s="315"/>
      <c r="E213" s="315"/>
      <c r="F213" s="338" t="s">
        <v>1290</v>
      </c>
      <c r="G213" s="376"/>
      <c r="H213" s="367" t="s">
        <v>1454</v>
      </c>
      <c r="I213" s="367"/>
      <c r="J213" s="367"/>
      <c r="K213" s="388"/>
    </row>
    <row r="214" s="1" customFormat="1" ht="15" customHeight="1">
      <c r="B214" s="387"/>
      <c r="C214" s="315"/>
      <c r="D214" s="315"/>
      <c r="E214" s="315"/>
      <c r="F214" s="338"/>
      <c r="G214" s="376"/>
      <c r="H214" s="367"/>
      <c r="I214" s="367"/>
      <c r="J214" s="367"/>
      <c r="K214" s="388"/>
    </row>
    <row r="215" s="1" customFormat="1" ht="15" customHeight="1">
      <c r="B215" s="387"/>
      <c r="C215" s="315" t="s">
        <v>1414</v>
      </c>
      <c r="D215" s="315"/>
      <c r="E215" s="315"/>
      <c r="F215" s="338">
        <v>1</v>
      </c>
      <c r="G215" s="376"/>
      <c r="H215" s="367" t="s">
        <v>1455</v>
      </c>
      <c r="I215" s="367"/>
      <c r="J215" s="367"/>
      <c r="K215" s="388"/>
    </row>
    <row r="216" s="1" customFormat="1" ht="15" customHeight="1">
      <c r="B216" s="387"/>
      <c r="C216" s="315"/>
      <c r="D216" s="315"/>
      <c r="E216" s="315"/>
      <c r="F216" s="338">
        <v>2</v>
      </c>
      <c r="G216" s="376"/>
      <c r="H216" s="367" t="s">
        <v>1456</v>
      </c>
      <c r="I216" s="367"/>
      <c r="J216" s="367"/>
      <c r="K216" s="388"/>
    </row>
    <row r="217" s="1" customFormat="1" ht="15" customHeight="1">
      <c r="B217" s="387"/>
      <c r="C217" s="315"/>
      <c r="D217" s="315"/>
      <c r="E217" s="315"/>
      <c r="F217" s="338">
        <v>3</v>
      </c>
      <c r="G217" s="376"/>
      <c r="H217" s="367" t="s">
        <v>1457</v>
      </c>
      <c r="I217" s="367"/>
      <c r="J217" s="367"/>
      <c r="K217" s="388"/>
    </row>
    <row r="218" s="1" customFormat="1" ht="15" customHeight="1">
      <c r="B218" s="387"/>
      <c r="C218" s="315"/>
      <c r="D218" s="315"/>
      <c r="E218" s="315"/>
      <c r="F218" s="338">
        <v>4</v>
      </c>
      <c r="G218" s="376"/>
      <c r="H218" s="367" t="s">
        <v>1458</v>
      </c>
      <c r="I218" s="367"/>
      <c r="J218" s="367"/>
      <c r="K218" s="388"/>
    </row>
    <row r="219" s="1" customFormat="1" ht="12.75" customHeight="1">
      <c r="B219" s="389"/>
      <c r="C219" s="390"/>
      <c r="D219" s="390"/>
      <c r="E219" s="390"/>
      <c r="F219" s="390"/>
      <c r="G219" s="390"/>
      <c r="H219" s="390"/>
      <c r="I219" s="390"/>
      <c r="J219" s="390"/>
      <c r="K219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Musil Vladimír, Ing.</dc:creator>
  <cp:lastModifiedBy>Musil Vladimír, Ing.</cp:lastModifiedBy>
  <dcterms:created xsi:type="dcterms:W3CDTF">2025-07-01T07:53:23Z</dcterms:created>
  <dcterms:modified xsi:type="dcterms:W3CDTF">2025-07-01T07:53:29Z</dcterms:modified>
</cp:coreProperties>
</file>